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alizacija - Prihodi" sheetId="1" r:id="rId1"/>
    <sheet name="Realizacija - Rashodi" sheetId="2" r:id="rId2"/>
  </sheets>
  <definedNames/>
  <calcPr fullCalcOnLoad="1"/>
</workbook>
</file>

<file path=xl/sharedStrings.xml><?xml version="1.0" encoding="utf-8"?>
<sst xmlns="http://schemas.openxmlformats.org/spreadsheetml/2006/main" count="1265" uniqueCount="444">
  <si>
    <t>PUČKO OTVORENO UČILIŠTE</t>
  </si>
  <si>
    <t/>
  </si>
  <si>
    <t>ALDA NEGRIJA 11, LABIN</t>
  </si>
  <si>
    <t>52220, LABIN</t>
  </si>
  <si>
    <t>OIB:43833760619</t>
  </si>
  <si>
    <t>POZICIJA</t>
  </si>
  <si>
    <t>BROJ KONTA</t>
  </si>
  <si>
    <t>VRSTA PRIHODA / PRIMITAKA</t>
  </si>
  <si>
    <t>PLANIRANO</t>
  </si>
  <si>
    <t>REALIZIRANO</t>
  </si>
  <si>
    <t>INDEKS</t>
  </si>
  <si>
    <t>SVEUKUPNO PRIHODI</t>
  </si>
  <si>
    <t>Razdjel</t>
  </si>
  <si>
    <t>000</t>
  </si>
  <si>
    <t>PRIHODI I PRIMICI</t>
  </si>
  <si>
    <t>Glava</t>
  </si>
  <si>
    <t>00005</t>
  </si>
  <si>
    <t>VLASTITI I OSTALI PRIHODI PRORAČUNSKIH KORISNIKA</t>
  </si>
  <si>
    <t xml:space="preserve">Izvor </t>
  </si>
  <si>
    <t>1.1.001</t>
  </si>
  <si>
    <t>1.PRIHODI IZ PRORAČUNA - GRAD</t>
  </si>
  <si>
    <t>6</t>
  </si>
  <si>
    <t>Prihodi poslovanja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</si>
  <si>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</si>
  <si>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</si>
  <si>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</si>
  <si>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</si>
  <si>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</si>
  <si>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Grada-Muzej</t>
  </si>
  <si>
    <t>Prihodi Grada-Glazbeno scenska</t>
  </si>
  <si>
    <t>Prihodi Grada  Gradska galerija</t>
  </si>
  <si>
    <t>3.9.000001</t>
  </si>
  <si>
    <t>3.VLASTITI PRIHODI - PRIHODI KORISNIKA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</si>
  <si>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</si>
  <si>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</si>
  <si>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</si>
  <si>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</si>
  <si>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</si>
  <si>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robe - POU</t>
  </si>
  <si>
    <t>6615</t>
  </si>
  <si>
    <t>Prihodi od pruženih usluga-PUO</t>
  </si>
  <si>
    <t>P0109-1</t>
  </si>
  <si>
    <t>Prihodi Auto škole</t>
  </si>
  <si>
    <t>P0109-2</t>
  </si>
  <si>
    <t>Prihodi Kina</t>
  </si>
  <si>
    <t>P0109-3</t>
  </si>
  <si>
    <t>Prihodi obrazovne djelatnosti</t>
  </si>
  <si>
    <t>P0109-4</t>
  </si>
  <si>
    <t>Prihod gradske galerije</t>
  </si>
  <si>
    <t>P0109-5</t>
  </si>
  <si>
    <t>Prihodi Muzeja</t>
  </si>
  <si>
    <t>4.9.000001</t>
  </si>
  <si>
    <t>4.PRIHODI ZA POSEBNE NAMJENE - PRIHODI KORISNIKA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</si>
  <si>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</si>
  <si>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</si>
  <si>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</si>
  <si>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</si>
  <si>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</si>
  <si>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POU-Prihodi Muzeja</t>
  </si>
  <si>
    <t>POU-Prihodi Glazbeno-scenska</t>
  </si>
  <si>
    <t>5.9.000001</t>
  </si>
  <si>
    <t>5. POMOĆI - PRIHODI KORISNIKA GL 02</t>
  </si>
  <si>
    <t>63</t>
  </si>
  <si>
    <t>Pomoći iz inozemstva i od subjekata unutar općeg proračuna</t>
  </si>
  <si>
    <t>634</t>
  </si>
  <si>
    <t>Pomoći od izvanproračunskih korisnika</t>
  </si>
  <si>
    <t>6341</t>
  </si>
  <si>
    <t>Tekuće pomoći-HZZ- Projekt Rudnici baštine - POU</t>
  </si>
  <si>
    <t>636</t>
  </si>
  <si>
    <t>Pomoći proračunskim korisnicima iz proračuna koji im nije nadležan</t>
  </si>
  <si>
    <t>6361</t>
  </si>
  <si>
    <t>Tekuće pomoći  iz drž. proračuna - galerija-PUO</t>
  </si>
  <si>
    <t>Tekuće pomoći iz žup. proračuna - galerija-PUO</t>
  </si>
  <si>
    <t>638</t>
  </si>
  <si>
    <t>Pomoći temeljem prijenosa EU sredstava</t>
  </si>
  <si>
    <t>6381</t>
  </si>
  <si>
    <t>Tekuće pomoći od PUO Zagreb temeljem prijenosa EU sredstava</t>
  </si>
  <si>
    <t>6.9.000001</t>
  </si>
  <si>
    <t>6.DONACIJE - PRIHODI KORISNIKA</t>
  </si>
  <si>
    <t>663</t>
  </si>
  <si>
    <t>Donacije od pravnih i fizičkih osoba izvan općeg proračuna</t>
  </si>
  <si>
    <t>6631</t>
  </si>
  <si>
    <t>Tekuće donacije-PUO</t>
  </si>
  <si>
    <t>VRSTA RASHODA / IZDATAKA</t>
  </si>
  <si>
    <t>SVEUKUPNO RASHODI / IZDACI</t>
  </si>
  <si>
    <t>500</t>
  </si>
  <si>
    <t>UPRAVNI ODJEL ZA DRUŠTVENE DJELATNOSTI</t>
  </si>
  <si>
    <t>50004</t>
  </si>
  <si>
    <t>USTANOVE U KULTURI</t>
  </si>
  <si>
    <t>Proračunski korisnik</t>
  </si>
  <si>
    <t>15577</t>
  </si>
  <si>
    <t>PUČKO OTVORENO UČILIŠTE LABIN</t>
  </si>
  <si>
    <t>Program</t>
  </si>
  <si>
    <t>5004</t>
  </si>
  <si>
    <t>Promicanje kulture</t>
  </si>
  <si>
    <t>Aktivnost</t>
  </si>
  <si>
    <t>A500005</t>
  </si>
  <si>
    <t>Financiranje muzejske djelatnosti i zajedničkih službi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</si>
  <si>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</si>
  <si>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</si>
  <si>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</si>
  <si>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</si>
  <si>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</si>
  <si>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</si>
  <si>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</si>
  <si>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</si>
  <si>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</si>
  <si>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</si>
  <si>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</si>
  <si>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</si>
  <si>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</si>
  <si>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</si>
  <si>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</si>
  <si>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3133</t>
  </si>
  <si>
    <t>Doprinosi za zapošljavanje</t>
  </si>
  <si>
    <t>32</t>
  </si>
  <si>
    <t>Materijalni rashodi</t>
  </si>
  <si>
    <t>321</t>
  </si>
  <si>
    <t>Naknade troškova zaposlenima</t>
  </si>
  <si>
    <t>3212</t>
  </si>
  <si>
    <t>Naknade za prijevoz, za rad na terenu i odvojeni život</t>
  </si>
  <si>
    <t>322</t>
  </si>
  <si>
    <t>Rashodi za materijal i energiju</t>
  </si>
  <si>
    <t>3223</t>
  </si>
  <si>
    <t>Energija</t>
  </si>
  <si>
    <t>3224</t>
  </si>
  <si>
    <t>Materijal za tekuće i investiciono održavanje</t>
  </si>
  <si>
    <t>323</t>
  </si>
  <si>
    <t>Rashodi za usluge</t>
  </si>
  <si>
    <t>3232</t>
  </si>
  <si>
    <t>Usluge tekućeg i investicijskog održavanja</t>
  </si>
  <si>
    <t>3234</t>
  </si>
  <si>
    <t>Komunalne usluge</t>
  </si>
  <si>
    <t>3237</t>
  </si>
  <si>
    <t>Intelektualne i osobne usluge</t>
  </si>
  <si>
    <t>3239</t>
  </si>
  <si>
    <t>Ostale usluge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</si>
  <si>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</si>
  <si>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</si>
  <si>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</si>
  <si>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</si>
  <si>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</si>
  <si>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</si>
  <si>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</si>
  <si>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</si>
  <si>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</si>
  <si>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</si>
  <si>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</si>
  <si>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</si>
  <si>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</si>
  <si>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3233</t>
  </si>
  <si>
    <t>Usluge promidžbe i informiranja</t>
  </si>
  <si>
    <t>3238</t>
  </si>
  <si>
    <t>Računalne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</si>
  <si>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</si>
  <si>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</si>
  <si>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</si>
  <si>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</si>
  <si>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</si>
  <si>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</si>
  <si>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</si>
  <si>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</si>
  <si>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</si>
  <si>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</si>
  <si>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</si>
  <si>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</si>
  <si>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</si>
  <si>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</si>
  <si>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</si>
  <si>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</si>
  <si>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</si>
  <si>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</si>
  <si>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proizvedene dugotrajne imovine</t>
  </si>
  <si>
    <t>424</t>
  </si>
  <si>
    <t>Knjige, umjetnička djela i ostale izložbene vrijednosti</t>
  </si>
  <si>
    <t>4243</t>
  </si>
  <si>
    <t>Muzejski izlošci i predmeti prirodnih rijetkosti</t>
  </si>
  <si>
    <t>45</t>
  </si>
  <si>
    <t>Rashodi za dodatna ulaganja na nefinancijskoj imovini</t>
  </si>
  <si>
    <t>452</t>
  </si>
  <si>
    <t>Dodatna ulaganja na postrojenjima i opremi</t>
  </si>
  <si>
    <t>4521</t>
  </si>
  <si>
    <t>Dodatna ulaganja na postrojenju i opremi</t>
  </si>
  <si>
    <t>A500006</t>
  </si>
  <si>
    <t>Izložbena djelatnost</t>
  </si>
  <si>
    <t>A500007</t>
  </si>
  <si>
    <t>Glazbeno scenska djelatnost</t>
  </si>
  <si>
    <t>324</t>
  </si>
  <si>
    <t>Naknade troškova osobama izvan radnog odnosa</t>
  </si>
  <si>
    <t>3241</t>
  </si>
  <si>
    <t>A500008</t>
  </si>
  <si>
    <t>Obilježavanje noći Muzeja</t>
  </si>
  <si>
    <t>R0935</t>
  </si>
  <si>
    <t>A500009</t>
  </si>
  <si>
    <t>Gradska galerija</t>
  </si>
  <si>
    <t>Usluge telefona,pošte i prijevoza</t>
  </si>
  <si>
    <t>Usluge tekućeg i invest. održavanja</t>
  </si>
  <si>
    <t>Naknadev troškova osobama izvan radnog odnosa</t>
  </si>
  <si>
    <t>3295</t>
  </si>
  <si>
    <t>Pristojbe i naknade</t>
  </si>
  <si>
    <t>Sitan inventar</t>
  </si>
  <si>
    <t>A500010</t>
  </si>
  <si>
    <t>Financiranje redovne djelatnosti kina</t>
  </si>
  <si>
    <t>Sitni inventar</t>
  </si>
  <si>
    <t>3235</t>
  </si>
  <si>
    <t>Zakupnine i najamnine</t>
  </si>
  <si>
    <t>Članarine i norme</t>
  </si>
  <si>
    <t>A500011</t>
  </si>
  <si>
    <t>Financiranje redovne djelatnosti obrazovanja odraslih</t>
  </si>
  <si>
    <t>3222</t>
  </si>
  <si>
    <t>Roba</t>
  </si>
  <si>
    <t>A500012</t>
  </si>
  <si>
    <t>Financiranje redovne djelatnosti auto škole</t>
  </si>
  <si>
    <t>Motorni benzin</t>
  </si>
  <si>
    <t>3236</t>
  </si>
  <si>
    <t>Zdravstvene i veterinarske usluge</t>
  </si>
  <si>
    <t>Javnobilježničke pristojbe</t>
  </si>
  <si>
    <t>3433</t>
  </si>
  <si>
    <t>Zatezne kamate</t>
  </si>
  <si>
    <t>422</t>
  </si>
  <si>
    <t>Postrojenja i oprema</t>
  </si>
  <si>
    <t>4221</t>
  </si>
  <si>
    <t>Uredska oprema i namještaj</t>
  </si>
  <si>
    <t>Tekući projekt</t>
  </si>
  <si>
    <t>T500002</t>
  </si>
  <si>
    <t>Projekt Krug-Kultura, Umjetnost, Građani</t>
  </si>
  <si>
    <t>Doprinosi za obvezno zdravstveno osiguranje</t>
  </si>
  <si>
    <t>T500004</t>
  </si>
  <si>
    <t>Projekt Rudnici baštine</t>
  </si>
  <si>
    <t>38</t>
  </si>
  <si>
    <t>Ostali rashodi</t>
  </si>
  <si>
    <t>381</t>
  </si>
  <si>
    <t>Tekuće donacije</t>
  </si>
  <si>
    <t>3813</t>
  </si>
  <si>
    <t>Tekuće donacije iz EU sredstava</t>
  </si>
  <si>
    <t>Usluge tekućeg i inv.održavanja</t>
  </si>
  <si>
    <t>POVEĆANJE</t>
  </si>
  <si>
    <t>SMANJENJE</t>
  </si>
  <si>
    <t>NOVI PLAN</t>
  </si>
  <si>
    <t>7.9.000002</t>
  </si>
  <si>
    <t>Tekuće pomoći-HZZ- AŠ - POU</t>
  </si>
  <si>
    <t>Oprema za održavanje u zaštitu</t>
  </si>
  <si>
    <t>00006</t>
  </si>
  <si>
    <t>RASPOLOŽIVA SREDSTVA IZ PRIJAŠNJIH GODINA-PROR.KOR.</t>
  </si>
  <si>
    <t>9</t>
  </si>
  <si>
    <t>Vlastiti izvori</t>
  </si>
  <si>
    <t>92</t>
  </si>
  <si>
    <t>Rezultat poslovanja</t>
  </si>
  <si>
    <t>922</t>
  </si>
  <si>
    <t>Višak/manjak prihoda</t>
  </si>
  <si>
    <t>9222</t>
  </si>
  <si>
    <t>Manjak prihoda-PUO</t>
  </si>
  <si>
    <t>9221</t>
  </si>
  <si>
    <t>Višak prihoda-PUO</t>
  </si>
  <si>
    <t>7.9.000001</t>
  </si>
  <si>
    <t>Prihodi od naknade šteta s osn.osiguranja</t>
  </si>
  <si>
    <t>7.PRIHODI OD NEFINANCIJSKE IMOVINE - PRIH. KOR.</t>
  </si>
  <si>
    <t>P0105</t>
  </si>
  <si>
    <t>P0106</t>
  </si>
  <si>
    <t>P0107</t>
  </si>
  <si>
    <t>P0108</t>
  </si>
  <si>
    <t>P0109</t>
  </si>
  <si>
    <t>P0105-1</t>
  </si>
  <si>
    <t>P0105-2</t>
  </si>
  <si>
    <t>P0102</t>
  </si>
  <si>
    <t>P0114</t>
  </si>
  <si>
    <t>P0115</t>
  </si>
  <si>
    <t>P0121</t>
  </si>
  <si>
    <t>P0134</t>
  </si>
  <si>
    <t>P0139</t>
  </si>
  <si>
    <t>P0146</t>
  </si>
  <si>
    <t>P0167</t>
  </si>
  <si>
    <t>R0885</t>
  </si>
  <si>
    <t>R0886</t>
  </si>
  <si>
    <t>R0887</t>
  </si>
  <si>
    <t>R0888</t>
  </si>
  <si>
    <t>R0889</t>
  </si>
  <si>
    <t>R0890</t>
  </si>
  <si>
    <t>R0891</t>
  </si>
  <si>
    <t>R0892</t>
  </si>
  <si>
    <t>R0893</t>
  </si>
  <si>
    <t>R0894</t>
  </si>
  <si>
    <t>R0895</t>
  </si>
  <si>
    <t>R0896</t>
  </si>
  <si>
    <t>R0897</t>
  </si>
  <si>
    <t>R0898</t>
  </si>
  <si>
    <t>R0899</t>
  </si>
  <si>
    <t>R0900</t>
  </si>
  <si>
    <t>R0901</t>
  </si>
  <si>
    <t>R0902</t>
  </si>
  <si>
    <t>R0903</t>
  </si>
  <si>
    <t>R0904</t>
  </si>
  <si>
    <t>R0905</t>
  </si>
  <si>
    <t>R0906</t>
  </si>
  <si>
    <t>R0907</t>
  </si>
  <si>
    <t>R0908</t>
  </si>
  <si>
    <t>R0909</t>
  </si>
  <si>
    <t>R0910</t>
  </si>
  <si>
    <t>R0911</t>
  </si>
  <si>
    <t>R0912</t>
  </si>
  <si>
    <t>R0913</t>
  </si>
  <si>
    <t>R0914</t>
  </si>
  <si>
    <t>R0915</t>
  </si>
  <si>
    <t>R0916</t>
  </si>
  <si>
    <t>R0916-1</t>
  </si>
  <si>
    <t>R0917</t>
  </si>
  <si>
    <t>R0918</t>
  </si>
  <si>
    <t>R0919</t>
  </si>
  <si>
    <t>R0920</t>
  </si>
  <si>
    <t>R0921</t>
  </si>
  <si>
    <t>R0922</t>
  </si>
  <si>
    <t>R0923</t>
  </si>
  <si>
    <t>R0924</t>
  </si>
  <si>
    <t>R0925</t>
  </si>
  <si>
    <t>R0926</t>
  </si>
  <si>
    <t>R0927</t>
  </si>
  <si>
    <t>R0928</t>
  </si>
  <si>
    <t>R0929</t>
  </si>
  <si>
    <t>R0930</t>
  </si>
  <si>
    <t>R0931</t>
  </si>
  <si>
    <t>R0932</t>
  </si>
  <si>
    <t>R0933</t>
  </si>
  <si>
    <t>R0934</t>
  </si>
  <si>
    <t>R0936</t>
  </si>
  <si>
    <t>R0937</t>
  </si>
  <si>
    <t>R0938</t>
  </si>
  <si>
    <t>R0939</t>
  </si>
  <si>
    <t>R0940</t>
  </si>
  <si>
    <t>R0941</t>
  </si>
  <si>
    <t>R0942</t>
  </si>
  <si>
    <t>R0943</t>
  </si>
  <si>
    <t>R0944</t>
  </si>
  <si>
    <t>R0945</t>
  </si>
  <si>
    <t>R0946</t>
  </si>
  <si>
    <t>R0947</t>
  </si>
  <si>
    <t>R0948</t>
  </si>
  <si>
    <t>R0949</t>
  </si>
  <si>
    <t>R0950</t>
  </si>
  <si>
    <t>R0951</t>
  </si>
  <si>
    <t>R0952</t>
  </si>
  <si>
    <t>R0953</t>
  </si>
  <si>
    <t>R0954</t>
  </si>
  <si>
    <t>R0955</t>
  </si>
  <si>
    <t>R0956</t>
  </si>
  <si>
    <t>R0957</t>
  </si>
  <si>
    <t>R0958</t>
  </si>
  <si>
    <t>R0959</t>
  </si>
  <si>
    <t>R0960</t>
  </si>
  <si>
    <t>R0961</t>
  </si>
  <si>
    <t>R0962</t>
  </si>
  <si>
    <t>R0963</t>
  </si>
  <si>
    <t>R0964</t>
  </si>
  <si>
    <t>R0965</t>
  </si>
  <si>
    <t>R0966</t>
  </si>
  <si>
    <t>R0967</t>
  </si>
  <si>
    <t>R0968</t>
  </si>
  <si>
    <t>R0969</t>
  </si>
  <si>
    <t>R0970</t>
  </si>
  <si>
    <t>R0971</t>
  </si>
  <si>
    <t>R0972</t>
  </si>
  <si>
    <t>R0973</t>
  </si>
  <si>
    <t>R0974</t>
  </si>
  <si>
    <t>R0975</t>
  </si>
  <si>
    <t>R0976</t>
  </si>
  <si>
    <t>R0977</t>
  </si>
  <si>
    <t>R0978</t>
  </si>
  <si>
    <t>R0979</t>
  </si>
  <si>
    <t>R0980</t>
  </si>
  <si>
    <t>R0981</t>
  </si>
  <si>
    <t>R0982</t>
  </si>
  <si>
    <t>R0983</t>
  </si>
  <si>
    <t>R0984</t>
  </si>
  <si>
    <t>R0985</t>
  </si>
  <si>
    <t>R0986</t>
  </si>
  <si>
    <t>R0987</t>
  </si>
  <si>
    <t>R0988</t>
  </si>
  <si>
    <t>R0989</t>
  </si>
  <si>
    <t>R0990</t>
  </si>
  <si>
    <t>R0991</t>
  </si>
  <si>
    <t>R0992</t>
  </si>
  <si>
    <t>R0993</t>
  </si>
  <si>
    <t>R0994</t>
  </si>
  <si>
    <t>R0995</t>
  </si>
  <si>
    <t>R0996</t>
  </si>
  <si>
    <t>R0997</t>
  </si>
  <si>
    <t>R0998</t>
  </si>
  <si>
    <t>R0999</t>
  </si>
  <si>
    <t>R1000</t>
  </si>
  <si>
    <t>R1001</t>
  </si>
  <si>
    <t>R1002</t>
  </si>
  <si>
    <t>R1003</t>
  </si>
  <si>
    <t>R1004</t>
  </si>
  <si>
    <t>R1005</t>
  </si>
  <si>
    <t>R1006</t>
  </si>
  <si>
    <t>R1007</t>
  </si>
  <si>
    <t>R1008</t>
  </si>
  <si>
    <t>R1009</t>
  </si>
  <si>
    <t>R1010</t>
  </si>
  <si>
    <t>R1011</t>
  </si>
  <si>
    <t>R1012</t>
  </si>
  <si>
    <t>R1013</t>
  </si>
  <si>
    <t>R1014</t>
  </si>
  <si>
    <t>R1015</t>
  </si>
  <si>
    <t>R1016</t>
  </si>
  <si>
    <t>R1017</t>
  </si>
  <si>
    <t>R1018</t>
  </si>
  <si>
    <t>R1019</t>
  </si>
  <si>
    <t>R1020</t>
  </si>
  <si>
    <t>R1021</t>
  </si>
  <si>
    <t>R1022</t>
  </si>
  <si>
    <t>R1023</t>
  </si>
  <si>
    <t>R1024</t>
  </si>
  <si>
    <t>R1025</t>
  </si>
  <si>
    <t>R1029</t>
  </si>
  <si>
    <t>R1026</t>
  </si>
  <si>
    <t>R1027</t>
  </si>
  <si>
    <t>R1028</t>
  </si>
  <si>
    <t>R1030</t>
  </si>
  <si>
    <t>R1031</t>
  </si>
  <si>
    <t>R1032</t>
  </si>
  <si>
    <t>R1033</t>
  </si>
  <si>
    <t>R1034</t>
  </si>
  <si>
    <t>R1034-1</t>
  </si>
  <si>
    <t>R1035</t>
  </si>
  <si>
    <t>R1036</t>
  </si>
  <si>
    <t>R1037</t>
  </si>
  <si>
    <t>R1038</t>
  </si>
  <si>
    <t>R1039</t>
  </si>
  <si>
    <t>R1040</t>
  </si>
  <si>
    <t>R1041</t>
  </si>
  <si>
    <t>R1042</t>
  </si>
  <si>
    <t>R1043</t>
  </si>
  <si>
    <t>R1044</t>
  </si>
  <si>
    <t>R1045</t>
  </si>
  <si>
    <t>R1046</t>
  </si>
  <si>
    <t>R1047</t>
  </si>
  <si>
    <t>R1048</t>
  </si>
  <si>
    <t>R1049</t>
  </si>
  <si>
    <t>R1050</t>
  </si>
  <si>
    <t>R1051</t>
  </si>
  <si>
    <t>R1052</t>
  </si>
  <si>
    <t>PROMJENA</t>
  </si>
  <si>
    <t xml:space="preserve"> PRVE IZMJENE I DOPUNE FINANCIJSKOG PLANA ZA 2020.GODINU</t>
  </si>
  <si>
    <t>PRVE  IZMJENE I DOPUNE FINANCIJSKOG PLANA ZA 2020.GODINU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</si>
</sst>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45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4" fontId="2" fillId="36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4" fontId="3" fillId="35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4" fontId="42" fillId="35" borderId="0" xfId="0" applyNumberFormat="1" applyFont="1" applyFill="1" applyAlignment="1">
      <alignment/>
    </xf>
    <xf numFmtId="4" fontId="42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" fontId="1" fillId="35" borderId="0" xfId="0" applyNumberFormat="1" applyFont="1" applyFill="1" applyAlignment="1">
      <alignment/>
    </xf>
    <xf numFmtId="4" fontId="1" fillId="37" borderId="0" xfId="0" applyNumberFormat="1" applyFont="1" applyFill="1" applyAlignment="1">
      <alignment/>
    </xf>
    <xf numFmtId="4" fontId="0" fillId="37" borderId="0" xfId="0" applyNumberFormat="1" applyFont="1" applyFill="1" applyAlignment="1">
      <alignment/>
    </xf>
    <xf numFmtId="4" fontId="0" fillId="37" borderId="0" xfId="0" applyNumberFormat="1" applyFill="1" applyAlignment="1">
      <alignment/>
    </xf>
    <xf numFmtId="4" fontId="44" fillId="33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80"/>
      <rgbColor rgb="00FFFF8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10.28125" style="0" customWidth="1"/>
    <col min="2" max="2" width="14.28125" style="0" customWidth="1"/>
    <col min="3" max="3" width="79.8515625" style="0" customWidth="1"/>
    <col min="4" max="4" width="12.8515625" style="0" customWidth="1"/>
    <col min="5" max="5" width="14.7109375" style="0" customWidth="1"/>
    <col min="6" max="7" width="14.7109375" style="0" hidden="1" customWidth="1"/>
    <col min="8" max="9" width="14.7109375" style="0" customWidth="1"/>
    <col min="10" max="10" width="8.57421875" style="0" customWidth="1"/>
    <col min="11" max="11" width="10.140625" style="0" bestFit="1" customWidth="1"/>
  </cols>
  <sheetData>
    <row r="1" spans="1:9" ht="12.75">
      <c r="A1" s="34" t="s">
        <v>0</v>
      </c>
      <c r="B1" s="34"/>
      <c r="C1" s="34"/>
      <c r="D1" s="7"/>
      <c r="E1" s="8"/>
      <c r="F1" s="8"/>
      <c r="G1" s="8"/>
      <c r="H1" s="8"/>
      <c r="I1" s="8"/>
    </row>
    <row r="2" spans="1:9" ht="12.75">
      <c r="A2" s="34" t="s">
        <v>1</v>
      </c>
      <c r="B2" s="34"/>
      <c r="C2" s="34"/>
      <c r="D2" s="7"/>
      <c r="E2" s="9"/>
      <c r="F2" s="9"/>
      <c r="G2" s="9"/>
      <c r="H2" s="9"/>
      <c r="I2" s="9"/>
    </row>
    <row r="3" spans="1:3" ht="12.75">
      <c r="A3" s="34" t="s">
        <v>2</v>
      </c>
      <c r="B3" s="34"/>
      <c r="C3" s="34"/>
    </row>
    <row r="4" spans="1:3" ht="12.75">
      <c r="A4" s="34" t="s">
        <v>3</v>
      </c>
      <c r="B4" s="34"/>
      <c r="C4" s="34"/>
    </row>
    <row r="5" spans="1:2" ht="12.75">
      <c r="A5" s="34" t="s">
        <v>4</v>
      </c>
      <c r="B5" s="34"/>
    </row>
    <row r="6" spans="2:4" ht="12.75">
      <c r="B6" s="33" t="s">
        <v>442</v>
      </c>
      <c r="C6" s="34"/>
      <c r="D6" s="34"/>
    </row>
    <row r="7" spans="2:4" ht="12.75">
      <c r="B7" s="33"/>
      <c r="C7" s="34"/>
      <c r="D7" s="34"/>
    </row>
    <row r="9" spans="1:10" ht="12.75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2" t="s">
        <v>236</v>
      </c>
      <c r="G9" s="12" t="s">
        <v>237</v>
      </c>
      <c r="H9" s="12" t="s">
        <v>441</v>
      </c>
      <c r="I9" s="12" t="s">
        <v>238</v>
      </c>
      <c r="J9" s="1" t="s">
        <v>10</v>
      </c>
    </row>
    <row r="10" spans="1:10" ht="12.75">
      <c r="A10" s="6" t="s">
        <v>1</v>
      </c>
      <c r="B10" s="6" t="s">
        <v>1</v>
      </c>
      <c r="C10" s="6" t="s">
        <v>11</v>
      </c>
      <c r="D10" s="6">
        <f>D11</f>
        <v>2815713</v>
      </c>
      <c r="E10" s="6">
        <v>502729.39</v>
      </c>
      <c r="F10" s="6">
        <f>F11</f>
        <v>124250</v>
      </c>
      <c r="G10" s="6">
        <f>G11</f>
        <v>371377</v>
      </c>
      <c r="H10" s="6">
        <f>F10-G10</f>
        <v>-247127</v>
      </c>
      <c r="I10" s="6">
        <f>I11</f>
        <v>2568586</v>
      </c>
      <c r="J10" s="6">
        <f aca="true" t="shared" si="0" ref="J10:J17">I10/D10*100</f>
        <v>91.22328873716889</v>
      </c>
    </row>
    <row r="11" spans="1:10" ht="12.75">
      <c r="A11" s="3" t="s">
        <v>12</v>
      </c>
      <c r="B11" s="3" t="s">
        <v>13</v>
      </c>
      <c r="C11" s="3" t="s">
        <v>14</v>
      </c>
      <c r="D11" s="3">
        <f>D12+D59</f>
        <v>2815713</v>
      </c>
      <c r="E11" s="3">
        <v>502729.39</v>
      </c>
      <c r="F11" s="3">
        <f>F12</f>
        <v>124250</v>
      </c>
      <c r="G11" s="3">
        <f>G12</f>
        <v>371377</v>
      </c>
      <c r="H11" s="3">
        <f>F11-G11</f>
        <v>-247127</v>
      </c>
      <c r="I11" s="3">
        <f>I12+I59</f>
        <v>2568586</v>
      </c>
      <c r="J11" s="3">
        <f t="shared" si="0"/>
        <v>91.22328873716889</v>
      </c>
    </row>
    <row r="12" spans="1:10" ht="12.75">
      <c r="A12" s="3" t="s">
        <v>15</v>
      </c>
      <c r="B12" s="3" t="s">
        <v>16</v>
      </c>
      <c r="C12" s="3" t="s">
        <v>17</v>
      </c>
      <c r="D12" s="3">
        <v>2728100</v>
      </c>
      <c r="E12" s="3">
        <v>502729.39</v>
      </c>
      <c r="F12" s="3">
        <f>F13+F24+F35+F41+F47+F54</f>
        <v>124250</v>
      </c>
      <c r="G12" s="3">
        <f>G13+G24+G35+G41+G54</f>
        <v>371377</v>
      </c>
      <c r="H12" s="3">
        <f>F12-G12</f>
        <v>-247127</v>
      </c>
      <c r="I12" s="3">
        <f>I13+I24+I35+I41+I54</f>
        <v>2480973</v>
      </c>
      <c r="J12" s="3">
        <f t="shared" si="0"/>
        <v>90.94142443458817</v>
      </c>
    </row>
    <row r="13" spans="1:10" ht="12.75">
      <c r="A13" s="5" t="s">
        <v>18</v>
      </c>
      <c r="B13" s="5" t="s">
        <v>19</v>
      </c>
      <c r="C13" s="5" t="s">
        <v>20</v>
      </c>
      <c r="D13" s="5">
        <v>1227700</v>
      </c>
      <c r="E13" s="5">
        <v>294287.77</v>
      </c>
      <c r="F13" s="5">
        <f aca="true" t="shared" si="1" ref="F13:I15">F14</f>
        <v>0</v>
      </c>
      <c r="G13" s="5">
        <f t="shared" si="1"/>
        <v>103992</v>
      </c>
      <c r="H13" s="5">
        <f>F13-G13</f>
        <v>-103992</v>
      </c>
      <c r="I13" s="5">
        <f t="shared" si="1"/>
        <v>1123708</v>
      </c>
      <c r="J13" s="5">
        <f t="shared" si="0"/>
        <v>91.52952675735115</v>
      </c>
    </row>
    <row r="14" spans="1:10" s="12" customFormat="1" ht="12.75">
      <c r="A14" s="13" t="s">
        <v>1</v>
      </c>
      <c r="B14" s="13" t="s">
        <v>21</v>
      </c>
      <c r="C14" s="13" t="s">
        <v>22</v>
      </c>
      <c r="D14" s="13">
        <v>1227700</v>
      </c>
      <c r="E14" s="13">
        <v>294287.77</v>
      </c>
      <c r="F14" s="13">
        <f t="shared" si="1"/>
        <v>0</v>
      </c>
      <c r="G14" s="13">
        <f t="shared" si="1"/>
        <v>103992</v>
      </c>
      <c r="H14" s="13">
        <f>F14-G14</f>
        <v>-103992</v>
      </c>
      <c r="I14" s="13">
        <f t="shared" si="1"/>
        <v>1123708</v>
      </c>
      <c r="J14" s="13">
        <f t="shared" si="0"/>
        <v>91.52952675735115</v>
      </c>
    </row>
    <row r="15" spans="1:10" s="12" customFormat="1" ht="12.75">
      <c r="A15" s="12" t="s">
        <v>1</v>
      </c>
      <c r="B15" s="12" t="s">
        <v>23</v>
      </c>
      <c r="C15" s="12" t="s">
        <v>24</v>
      </c>
      <c r="D15" s="13">
        <v>1227700</v>
      </c>
      <c r="E15" s="13">
        <v>294287.77</v>
      </c>
      <c r="F15" s="13">
        <f t="shared" si="1"/>
        <v>0</v>
      </c>
      <c r="G15" s="13">
        <f t="shared" si="1"/>
        <v>103992</v>
      </c>
      <c r="H15" s="13">
        <f aca="true" t="shared" si="2" ref="H15:H23">F15-G15</f>
        <v>-103992</v>
      </c>
      <c r="I15" s="13">
        <f t="shared" si="1"/>
        <v>1123708</v>
      </c>
      <c r="J15" s="13">
        <f t="shared" si="0"/>
        <v>91.52952675735115</v>
      </c>
    </row>
    <row r="16" spans="1:10" s="12" customFormat="1" ht="12.75">
      <c r="A16" s="12" t="s">
        <v>1</v>
      </c>
      <c r="B16" s="12" t="s">
        <v>25</v>
      </c>
      <c r="C16" s="12" t="s">
        <v>26</v>
      </c>
      <c r="D16" s="13">
        <v>1227700</v>
      </c>
      <c r="E16" s="13">
        <v>294287.77</v>
      </c>
      <c r="F16" s="13">
        <f>SUM(F17:F23)</f>
        <v>0</v>
      </c>
      <c r="G16" s="13">
        <f>SUM(G17:G23)</f>
        <v>103992</v>
      </c>
      <c r="H16" s="13">
        <f t="shared" si="2"/>
        <v>-103992</v>
      </c>
      <c r="I16" s="13">
        <f>I17+I22+I23</f>
        <v>1123708</v>
      </c>
      <c r="J16" s="13">
        <f t="shared" si="0"/>
        <v>91.52952675735115</v>
      </c>
    </row>
    <row r="17" spans="1:10" ht="12.75" hidden="1">
      <c r="A17" s="17" t="s">
        <v>257</v>
      </c>
      <c r="B17" t="s">
        <v>27</v>
      </c>
      <c r="C17" s="17" t="s">
        <v>28</v>
      </c>
      <c r="D17" s="2">
        <v>1067700</v>
      </c>
      <c r="E17" s="2">
        <v>235859.07</v>
      </c>
      <c r="F17" s="2">
        <v>0</v>
      </c>
      <c r="G17" s="2">
        <v>67992</v>
      </c>
      <c r="H17" s="18">
        <f t="shared" si="2"/>
        <v>-67992</v>
      </c>
      <c r="I17" s="18">
        <f>D17+F17-G17+I21</f>
        <v>999708</v>
      </c>
      <c r="J17" s="18">
        <f t="shared" si="0"/>
        <v>93.63191907839281</v>
      </c>
    </row>
    <row r="18" spans="1:10" ht="12.75" hidden="1">
      <c r="A18" s="17" t="s">
        <v>258</v>
      </c>
      <c r="B18" s="28" t="s">
        <v>244</v>
      </c>
      <c r="C18" s="28" t="s">
        <v>245</v>
      </c>
      <c r="D18" s="30"/>
      <c r="E18" s="30"/>
      <c r="F18" s="30"/>
      <c r="G18" s="30"/>
      <c r="H18" s="18">
        <f t="shared" si="2"/>
        <v>0</v>
      </c>
      <c r="I18" s="29"/>
      <c r="J18" s="30"/>
    </row>
    <row r="19" spans="1:10" ht="12.75" hidden="1">
      <c r="A19" s="17" t="s">
        <v>259</v>
      </c>
      <c r="B19" s="12" t="s">
        <v>246</v>
      </c>
      <c r="C19" s="12" t="s">
        <v>247</v>
      </c>
      <c r="D19" s="2"/>
      <c r="E19" s="2"/>
      <c r="F19" s="2"/>
      <c r="G19" s="2"/>
      <c r="H19" s="18">
        <f t="shared" si="2"/>
        <v>0</v>
      </c>
      <c r="I19" s="18"/>
      <c r="J19" s="2"/>
    </row>
    <row r="20" spans="1:10" ht="12.75" hidden="1">
      <c r="A20" s="17" t="s">
        <v>260</v>
      </c>
      <c r="B20" s="12" t="s">
        <v>248</v>
      </c>
      <c r="C20" s="12" t="s">
        <v>249</v>
      </c>
      <c r="D20" s="2"/>
      <c r="E20" s="2"/>
      <c r="F20" s="2"/>
      <c r="G20" s="2"/>
      <c r="H20" s="18">
        <f t="shared" si="2"/>
        <v>0</v>
      </c>
      <c r="I20" s="18"/>
      <c r="J20" s="2"/>
    </row>
    <row r="21" spans="1:10" ht="12.75" hidden="1">
      <c r="A21" s="17" t="s">
        <v>261</v>
      </c>
      <c r="B21" s="17" t="s">
        <v>250</v>
      </c>
      <c r="C21" s="17" t="s">
        <v>251</v>
      </c>
      <c r="D21" s="2"/>
      <c r="E21" s="2"/>
      <c r="F21" s="2"/>
      <c r="G21" s="2"/>
      <c r="H21" s="18">
        <f t="shared" si="2"/>
        <v>0</v>
      </c>
      <c r="I21" s="18">
        <f>F21</f>
        <v>0</v>
      </c>
      <c r="J21" s="2">
        <v>0</v>
      </c>
    </row>
    <row r="22" spans="1:10" ht="12.75" hidden="1">
      <c r="A22" s="17" t="s">
        <v>262</v>
      </c>
      <c r="B22" t="s">
        <v>27</v>
      </c>
      <c r="C22" t="s">
        <v>29</v>
      </c>
      <c r="D22" s="2">
        <v>40000</v>
      </c>
      <c r="E22" s="2">
        <v>29000</v>
      </c>
      <c r="F22" s="2">
        <v>0</v>
      </c>
      <c r="G22" s="2">
        <v>0</v>
      </c>
      <c r="H22" s="18">
        <f t="shared" si="2"/>
        <v>0</v>
      </c>
      <c r="I22" s="18">
        <f>D22-G22</f>
        <v>40000</v>
      </c>
      <c r="J22" s="2">
        <f aca="true" t="shared" si="3" ref="J22:J29">I22/D22*100</f>
        <v>100</v>
      </c>
    </row>
    <row r="23" spans="1:10" ht="12.75" hidden="1">
      <c r="A23" s="17" t="s">
        <v>263</v>
      </c>
      <c r="B23" t="s">
        <v>27</v>
      </c>
      <c r="C23" t="s">
        <v>30</v>
      </c>
      <c r="D23" s="2">
        <v>120000</v>
      </c>
      <c r="E23" s="2">
        <v>29428.7</v>
      </c>
      <c r="F23" s="2">
        <v>0</v>
      </c>
      <c r="G23" s="2">
        <v>36000</v>
      </c>
      <c r="H23" s="18">
        <f t="shared" si="2"/>
        <v>-36000</v>
      </c>
      <c r="I23" s="18">
        <f>D23-G23</f>
        <v>84000</v>
      </c>
      <c r="J23" s="2">
        <f t="shared" si="3"/>
        <v>70</v>
      </c>
    </row>
    <row r="24" spans="1:10" ht="12.75">
      <c r="A24" s="5" t="s">
        <v>18</v>
      </c>
      <c r="B24" s="5" t="s">
        <v>31</v>
      </c>
      <c r="C24" s="5" t="s">
        <v>32</v>
      </c>
      <c r="D24" s="5">
        <v>754400</v>
      </c>
      <c r="E24" s="5">
        <v>108045.65</v>
      </c>
      <c r="F24" s="5">
        <f aca="true" t="shared" si="4" ref="F24:I26">F25</f>
        <v>0</v>
      </c>
      <c r="G24" s="5">
        <f t="shared" si="4"/>
        <v>171550</v>
      </c>
      <c r="H24" s="5">
        <f aca="true" t="shared" si="5" ref="H24:H29">F24-G24</f>
        <v>-171550</v>
      </c>
      <c r="I24" s="5">
        <f t="shared" si="4"/>
        <v>582850</v>
      </c>
      <c r="J24" s="5">
        <f t="shared" si="3"/>
        <v>77.26007423117709</v>
      </c>
    </row>
    <row r="25" spans="1:10" s="12" customFormat="1" ht="12.75">
      <c r="A25" s="13" t="s">
        <v>1</v>
      </c>
      <c r="B25" s="13" t="s">
        <v>21</v>
      </c>
      <c r="C25" s="13" t="s">
        <v>22</v>
      </c>
      <c r="D25" s="13">
        <v>754400</v>
      </c>
      <c r="E25" s="13">
        <v>108045.65</v>
      </c>
      <c r="F25" s="13">
        <f t="shared" si="4"/>
        <v>0</v>
      </c>
      <c r="G25" s="13">
        <f t="shared" si="4"/>
        <v>171550</v>
      </c>
      <c r="H25" s="13">
        <f t="shared" si="5"/>
        <v>-171550</v>
      </c>
      <c r="I25" s="13">
        <f t="shared" si="4"/>
        <v>582850</v>
      </c>
      <c r="J25" s="13">
        <f t="shared" si="3"/>
        <v>77.26007423117709</v>
      </c>
    </row>
    <row r="26" spans="1:10" s="12" customFormat="1" ht="12.75">
      <c r="A26" s="12" t="s">
        <v>1</v>
      </c>
      <c r="B26" s="12" t="s">
        <v>33</v>
      </c>
      <c r="C26" s="12" t="s">
        <v>34</v>
      </c>
      <c r="D26" s="13">
        <v>754400</v>
      </c>
      <c r="E26" s="13">
        <v>108045.65</v>
      </c>
      <c r="F26" s="13">
        <f t="shared" si="4"/>
        <v>0</v>
      </c>
      <c r="G26" s="13">
        <f t="shared" si="4"/>
        <v>171550</v>
      </c>
      <c r="H26" s="13">
        <f t="shared" si="5"/>
        <v>-171550</v>
      </c>
      <c r="I26" s="13">
        <f t="shared" si="4"/>
        <v>582850</v>
      </c>
      <c r="J26" s="13">
        <f t="shared" si="3"/>
        <v>77.26007423117709</v>
      </c>
    </row>
    <row r="27" spans="1:10" s="12" customFormat="1" ht="12.75">
      <c r="A27" s="12" t="s">
        <v>1</v>
      </c>
      <c r="B27" s="12" t="s">
        <v>35</v>
      </c>
      <c r="C27" s="12" t="s">
        <v>36</v>
      </c>
      <c r="D27" s="13">
        <v>754400</v>
      </c>
      <c r="E27" s="13">
        <v>108045.65</v>
      </c>
      <c r="F27" s="13">
        <f>SUM(F28:F34)</f>
        <v>0</v>
      </c>
      <c r="G27" s="13">
        <f>SUM(G28:G34)</f>
        <v>171550</v>
      </c>
      <c r="H27" s="13">
        <f t="shared" si="5"/>
        <v>-171550</v>
      </c>
      <c r="I27" s="13">
        <f>I28+I29</f>
        <v>582850</v>
      </c>
      <c r="J27" s="13">
        <f t="shared" si="3"/>
        <v>77.26007423117709</v>
      </c>
    </row>
    <row r="28" spans="1:11" ht="12.75" hidden="1">
      <c r="A28" s="17" t="s">
        <v>264</v>
      </c>
      <c r="B28" t="s">
        <v>37</v>
      </c>
      <c r="C28" t="s">
        <v>38</v>
      </c>
      <c r="D28" s="2">
        <v>7000</v>
      </c>
      <c r="E28" s="2">
        <v>0</v>
      </c>
      <c r="F28" s="2">
        <v>0</v>
      </c>
      <c r="G28" s="2">
        <v>0</v>
      </c>
      <c r="H28" s="18">
        <f t="shared" si="5"/>
        <v>0</v>
      </c>
      <c r="I28" s="2">
        <v>7000</v>
      </c>
      <c r="J28" s="13">
        <f t="shared" si="3"/>
        <v>100</v>
      </c>
      <c r="K28" s="2"/>
    </row>
    <row r="29" spans="1:10" ht="12.75" hidden="1">
      <c r="A29" s="17" t="s">
        <v>261</v>
      </c>
      <c r="B29" t="s">
        <v>39</v>
      </c>
      <c r="C29" t="s">
        <v>40</v>
      </c>
      <c r="D29" s="2">
        <v>747400</v>
      </c>
      <c r="E29" s="2">
        <v>0</v>
      </c>
      <c r="F29" s="2">
        <v>0</v>
      </c>
      <c r="G29" s="2">
        <v>171550</v>
      </c>
      <c r="H29" s="18">
        <f t="shared" si="5"/>
        <v>-171550</v>
      </c>
      <c r="I29" s="2">
        <f>D29+F29-G29</f>
        <v>575850</v>
      </c>
      <c r="J29" s="13">
        <f t="shared" si="3"/>
        <v>77.04709660155204</v>
      </c>
    </row>
    <row r="30" spans="1:10" ht="12.75" hidden="1">
      <c r="A30" t="s">
        <v>41</v>
      </c>
      <c r="B30" t="s">
        <v>39</v>
      </c>
      <c r="C30" t="s">
        <v>42</v>
      </c>
      <c r="D30" s="2">
        <v>0</v>
      </c>
      <c r="E30" s="2">
        <v>68492.9</v>
      </c>
      <c r="F30" s="2"/>
      <c r="G30" s="2"/>
      <c r="H30" s="2"/>
      <c r="I30" s="2"/>
      <c r="J30" s="18">
        <v>0</v>
      </c>
    </row>
    <row r="31" spans="1:10" ht="12.75" hidden="1">
      <c r="A31" t="s">
        <v>43</v>
      </c>
      <c r="B31" t="s">
        <v>39</v>
      </c>
      <c r="C31" t="s">
        <v>44</v>
      </c>
      <c r="D31" s="2">
        <v>0</v>
      </c>
      <c r="E31" s="2">
        <v>30936.75</v>
      </c>
      <c r="F31" s="2"/>
      <c r="G31" s="2"/>
      <c r="H31" s="2"/>
      <c r="I31" s="2"/>
      <c r="J31" s="2">
        <v>0</v>
      </c>
    </row>
    <row r="32" spans="1:10" ht="12.75" hidden="1">
      <c r="A32" t="s">
        <v>45</v>
      </c>
      <c r="B32" t="s">
        <v>39</v>
      </c>
      <c r="C32" t="s">
        <v>46</v>
      </c>
      <c r="D32" s="2">
        <v>0</v>
      </c>
      <c r="E32" s="2">
        <v>8616</v>
      </c>
      <c r="F32" s="2"/>
      <c r="G32" s="2"/>
      <c r="H32" s="2"/>
      <c r="I32" s="2"/>
      <c r="J32" s="2">
        <v>0</v>
      </c>
    </row>
    <row r="33" spans="1:10" ht="12.75" hidden="1">
      <c r="A33" t="s">
        <v>47</v>
      </c>
      <c r="B33" t="s">
        <v>39</v>
      </c>
      <c r="C33" t="s">
        <v>48</v>
      </c>
      <c r="D33" s="2">
        <v>0</v>
      </c>
      <c r="E33" s="2">
        <v>0</v>
      </c>
      <c r="F33" s="2"/>
      <c r="G33" s="2"/>
      <c r="H33" s="2"/>
      <c r="I33" s="2"/>
      <c r="J33" s="2">
        <v>0</v>
      </c>
    </row>
    <row r="34" spans="1:10" ht="12.75" hidden="1">
      <c r="A34" t="s">
        <v>49</v>
      </c>
      <c r="B34" t="s">
        <v>39</v>
      </c>
      <c r="C34" s="17" t="s">
        <v>50</v>
      </c>
      <c r="D34" s="2">
        <v>0</v>
      </c>
      <c r="E34" s="2">
        <v>0</v>
      </c>
      <c r="F34" s="2"/>
      <c r="G34" s="2"/>
      <c r="H34" s="2"/>
      <c r="I34" s="2"/>
      <c r="J34" s="2">
        <v>0</v>
      </c>
    </row>
    <row r="35" spans="1:10" ht="12.75">
      <c r="A35" s="5" t="s">
        <v>18</v>
      </c>
      <c r="B35" s="5" t="s">
        <v>51</v>
      </c>
      <c r="C35" s="5" t="s">
        <v>52</v>
      </c>
      <c r="D35" s="5">
        <v>85000</v>
      </c>
      <c r="E35" s="5">
        <v>14055</v>
      </c>
      <c r="F35" s="5">
        <f aca="true" t="shared" si="6" ref="F35:I37">F36</f>
        <v>0</v>
      </c>
      <c r="G35" s="5">
        <f t="shared" si="6"/>
        <v>44835</v>
      </c>
      <c r="H35" s="5">
        <f aca="true" t="shared" si="7" ref="H35:H42">F35-G35</f>
        <v>-44835</v>
      </c>
      <c r="I35" s="5">
        <f t="shared" si="6"/>
        <v>40165</v>
      </c>
      <c r="J35" s="5">
        <f aca="true" t="shared" si="8" ref="J35:J45">I35/D35*100</f>
        <v>47.252941176470586</v>
      </c>
    </row>
    <row r="36" spans="1:10" s="12" customFormat="1" ht="12.75">
      <c r="A36" s="13" t="s">
        <v>1</v>
      </c>
      <c r="B36" s="13" t="s">
        <v>21</v>
      </c>
      <c r="C36" s="13" t="s">
        <v>22</v>
      </c>
      <c r="D36" s="13">
        <v>85000</v>
      </c>
      <c r="E36" s="13">
        <v>14055</v>
      </c>
      <c r="F36" s="13">
        <f t="shared" si="6"/>
        <v>0</v>
      </c>
      <c r="G36" s="13">
        <f t="shared" si="6"/>
        <v>44835</v>
      </c>
      <c r="H36" s="13">
        <f t="shared" si="7"/>
        <v>-44835</v>
      </c>
      <c r="I36" s="13">
        <f t="shared" si="6"/>
        <v>40165</v>
      </c>
      <c r="J36" s="13">
        <f t="shared" si="8"/>
        <v>47.252941176470586</v>
      </c>
    </row>
    <row r="37" spans="1:10" s="12" customFormat="1" ht="12.75">
      <c r="A37" s="12" t="s">
        <v>1</v>
      </c>
      <c r="B37" s="12" t="s">
        <v>53</v>
      </c>
      <c r="C37" s="12" t="s">
        <v>54</v>
      </c>
      <c r="D37" s="13">
        <v>85000</v>
      </c>
      <c r="E37" s="13">
        <v>14055</v>
      </c>
      <c r="F37" s="13">
        <f t="shared" si="6"/>
        <v>0</v>
      </c>
      <c r="G37" s="13">
        <f t="shared" si="6"/>
        <v>44835</v>
      </c>
      <c r="H37" s="13">
        <f t="shared" si="7"/>
        <v>-44835</v>
      </c>
      <c r="I37" s="13">
        <f t="shared" si="6"/>
        <v>40165</v>
      </c>
      <c r="J37" s="13">
        <f t="shared" si="8"/>
        <v>47.252941176470586</v>
      </c>
    </row>
    <row r="38" spans="1:10" s="12" customFormat="1" ht="12.75">
      <c r="A38" s="12" t="s">
        <v>1</v>
      </c>
      <c r="B38" s="12" t="s">
        <v>55</v>
      </c>
      <c r="C38" s="12" t="s">
        <v>56</v>
      </c>
      <c r="D38" s="13">
        <v>85000</v>
      </c>
      <c r="E38" s="13">
        <v>14055</v>
      </c>
      <c r="F38" s="13">
        <f>F39+F40</f>
        <v>0</v>
      </c>
      <c r="G38" s="13">
        <f>G39+G40</f>
        <v>44835</v>
      </c>
      <c r="H38" s="13">
        <f t="shared" si="7"/>
        <v>-44835</v>
      </c>
      <c r="I38" s="13">
        <f>I39+I40</f>
        <v>40165</v>
      </c>
      <c r="J38" s="13">
        <f t="shared" si="8"/>
        <v>47.252941176470586</v>
      </c>
    </row>
    <row r="39" spans="1:10" ht="12.75" hidden="1">
      <c r="A39" s="17" t="s">
        <v>265</v>
      </c>
      <c r="B39" t="s">
        <v>57</v>
      </c>
      <c r="C39" t="s">
        <v>58</v>
      </c>
      <c r="D39" s="2">
        <v>70000</v>
      </c>
      <c r="E39" s="2">
        <v>2655</v>
      </c>
      <c r="F39" s="2">
        <v>0</v>
      </c>
      <c r="G39" s="2">
        <v>31335</v>
      </c>
      <c r="H39" s="18">
        <f t="shared" si="7"/>
        <v>-31335</v>
      </c>
      <c r="I39" s="2">
        <f>D39+F39-G39</f>
        <v>38665</v>
      </c>
      <c r="J39" s="18">
        <f t="shared" si="8"/>
        <v>55.23571428571429</v>
      </c>
    </row>
    <row r="40" spans="1:10" ht="12.75" hidden="1">
      <c r="A40" s="17" t="s">
        <v>266</v>
      </c>
      <c r="B40" t="s">
        <v>57</v>
      </c>
      <c r="C40" t="s">
        <v>59</v>
      </c>
      <c r="D40" s="2">
        <v>15000</v>
      </c>
      <c r="E40" s="2">
        <v>11400</v>
      </c>
      <c r="F40" s="2">
        <v>0</v>
      </c>
      <c r="G40" s="2">
        <v>13500</v>
      </c>
      <c r="H40" s="18">
        <f t="shared" si="7"/>
        <v>-13500</v>
      </c>
      <c r="I40" s="2">
        <f>D40-G40</f>
        <v>1500</v>
      </c>
      <c r="J40" s="18">
        <f t="shared" si="8"/>
        <v>10</v>
      </c>
    </row>
    <row r="41" spans="1:10" ht="12.75">
      <c r="A41" s="5" t="s">
        <v>18</v>
      </c>
      <c r="B41" s="5" t="s">
        <v>60</v>
      </c>
      <c r="C41" s="5" t="s">
        <v>61</v>
      </c>
      <c r="D41" s="5">
        <v>617000</v>
      </c>
      <c r="E41" s="5">
        <v>86340.97</v>
      </c>
      <c r="F41" s="5">
        <f aca="true" t="shared" si="9" ref="F41:I42">F42</f>
        <v>124250</v>
      </c>
      <c r="G41" s="5">
        <f t="shared" si="9"/>
        <v>10000</v>
      </c>
      <c r="H41" s="5">
        <f t="shared" si="7"/>
        <v>114250</v>
      </c>
      <c r="I41" s="5">
        <f>I42</f>
        <v>731250</v>
      </c>
      <c r="J41" s="5">
        <f t="shared" si="8"/>
        <v>118.51701782820096</v>
      </c>
    </row>
    <row r="42" spans="1:10" s="12" customFormat="1" ht="12.75">
      <c r="A42" s="13" t="s">
        <v>1</v>
      </c>
      <c r="B42" s="13" t="s">
        <v>21</v>
      </c>
      <c r="C42" s="13" t="s">
        <v>22</v>
      </c>
      <c r="D42" s="13">
        <v>617000</v>
      </c>
      <c r="E42" s="13">
        <v>86340.97</v>
      </c>
      <c r="F42" s="13">
        <f>F43</f>
        <v>124250</v>
      </c>
      <c r="G42" s="13">
        <f t="shared" si="9"/>
        <v>10000</v>
      </c>
      <c r="H42" s="13">
        <f t="shared" si="7"/>
        <v>114250</v>
      </c>
      <c r="I42" s="13">
        <f t="shared" si="9"/>
        <v>731250</v>
      </c>
      <c r="J42" s="13">
        <f t="shared" si="8"/>
        <v>118.51701782820096</v>
      </c>
    </row>
    <row r="43" spans="1:10" s="12" customFormat="1" ht="12.75">
      <c r="A43" s="12" t="s">
        <v>1</v>
      </c>
      <c r="B43" s="12" t="s">
        <v>62</v>
      </c>
      <c r="C43" s="12" t="s">
        <v>63</v>
      </c>
      <c r="D43" s="13">
        <v>617000</v>
      </c>
      <c r="E43" s="13">
        <v>86340.97</v>
      </c>
      <c r="F43" s="13">
        <f>F44+F47+F50</f>
        <v>124250</v>
      </c>
      <c r="G43" s="13">
        <f>G44+G47+G50</f>
        <v>10000</v>
      </c>
      <c r="H43" s="13">
        <f aca="true" t="shared" si="10" ref="H43:H53">F43-G43</f>
        <v>114250</v>
      </c>
      <c r="I43" s="13">
        <f>I44+I47+I50</f>
        <v>731250</v>
      </c>
      <c r="J43" s="13">
        <f t="shared" si="8"/>
        <v>118.51701782820096</v>
      </c>
    </row>
    <row r="44" spans="1:10" s="12" customFormat="1" ht="12.75">
      <c r="A44" s="12" t="s">
        <v>1</v>
      </c>
      <c r="B44" s="12" t="s">
        <v>64</v>
      </c>
      <c r="C44" s="12" t="s">
        <v>65</v>
      </c>
      <c r="D44" s="13">
        <v>559000</v>
      </c>
      <c r="E44" s="13">
        <v>51480.99</v>
      </c>
      <c r="F44" s="13">
        <f>F45+F46</f>
        <v>105300</v>
      </c>
      <c r="G44" s="13">
        <f>G45+G46</f>
        <v>0</v>
      </c>
      <c r="H44" s="13">
        <f t="shared" si="10"/>
        <v>105300</v>
      </c>
      <c r="I44" s="13">
        <f>I45+I46</f>
        <v>664300</v>
      </c>
      <c r="J44" s="13">
        <f t="shared" si="8"/>
        <v>118.83720930232558</v>
      </c>
    </row>
    <row r="45" spans="1:10" ht="12.75" hidden="1">
      <c r="A45" s="17" t="s">
        <v>267</v>
      </c>
      <c r="B45" t="s">
        <v>66</v>
      </c>
      <c r="C45" t="s">
        <v>67</v>
      </c>
      <c r="D45" s="2">
        <v>559000</v>
      </c>
      <c r="E45" s="2">
        <v>51480.99</v>
      </c>
      <c r="F45" s="2">
        <v>90300</v>
      </c>
      <c r="G45" s="2">
        <v>0</v>
      </c>
      <c r="H45" s="18">
        <f t="shared" si="10"/>
        <v>90300</v>
      </c>
      <c r="I45" s="18">
        <f>D45+F45</f>
        <v>649300</v>
      </c>
      <c r="J45" s="18">
        <f t="shared" si="8"/>
        <v>116.15384615384616</v>
      </c>
    </row>
    <row r="46" spans="2:10" ht="12.75" hidden="1">
      <c r="B46" s="11">
        <v>6341</v>
      </c>
      <c r="C46" s="17" t="s">
        <v>240</v>
      </c>
      <c r="D46" s="2"/>
      <c r="E46" s="2"/>
      <c r="F46" s="2">
        <v>15000</v>
      </c>
      <c r="G46" s="2">
        <v>0</v>
      </c>
      <c r="H46" s="18">
        <f t="shared" si="10"/>
        <v>15000</v>
      </c>
      <c r="I46" s="18">
        <f>D46+F46</f>
        <v>15000</v>
      </c>
      <c r="J46" s="18">
        <v>0</v>
      </c>
    </row>
    <row r="47" spans="1:10" s="12" customFormat="1" ht="12.75">
      <c r="A47" s="12" t="s">
        <v>1</v>
      </c>
      <c r="B47" s="12" t="s">
        <v>68</v>
      </c>
      <c r="C47" s="12" t="s">
        <v>69</v>
      </c>
      <c r="D47" s="13">
        <v>40000</v>
      </c>
      <c r="E47" s="13">
        <v>12000</v>
      </c>
      <c r="F47" s="13">
        <f>F48+F49</f>
        <v>0</v>
      </c>
      <c r="G47" s="13">
        <f>G48+G49</f>
        <v>10000</v>
      </c>
      <c r="H47" s="13">
        <f t="shared" si="10"/>
        <v>-10000</v>
      </c>
      <c r="I47" s="13">
        <f>I48+I49</f>
        <v>30000</v>
      </c>
      <c r="J47" s="13">
        <f>I47/D47*100</f>
        <v>75</v>
      </c>
    </row>
    <row r="48" spans="1:10" ht="12.75" hidden="1">
      <c r="A48" s="17" t="s">
        <v>268</v>
      </c>
      <c r="B48" t="s">
        <v>70</v>
      </c>
      <c r="C48" t="s">
        <v>71</v>
      </c>
      <c r="D48" s="2">
        <v>20000</v>
      </c>
      <c r="E48" s="2">
        <v>12000</v>
      </c>
      <c r="F48" s="2">
        <v>0</v>
      </c>
      <c r="G48" s="2">
        <v>0</v>
      </c>
      <c r="H48" s="18">
        <f t="shared" si="10"/>
        <v>0</v>
      </c>
      <c r="I48" s="2">
        <f>D48</f>
        <v>20000</v>
      </c>
      <c r="J48" s="18">
        <f>I48/D48*100</f>
        <v>100</v>
      </c>
    </row>
    <row r="49" spans="1:10" ht="12.75" hidden="1">
      <c r="A49" s="17" t="s">
        <v>269</v>
      </c>
      <c r="B49" t="s">
        <v>70</v>
      </c>
      <c r="C49" t="s">
        <v>72</v>
      </c>
      <c r="D49" s="2">
        <v>20000</v>
      </c>
      <c r="E49" s="2">
        <v>0</v>
      </c>
      <c r="F49" s="2">
        <v>0</v>
      </c>
      <c r="G49" s="2">
        <v>10000</v>
      </c>
      <c r="H49" s="18">
        <f t="shared" si="10"/>
        <v>-10000</v>
      </c>
      <c r="I49" s="2">
        <f>D49-G49</f>
        <v>10000</v>
      </c>
      <c r="J49" s="18">
        <f>I49/D49*100</f>
        <v>50</v>
      </c>
    </row>
    <row r="50" spans="1:10" s="12" customFormat="1" ht="12.75">
      <c r="A50" s="12" t="s">
        <v>1</v>
      </c>
      <c r="B50" s="12" t="s">
        <v>73</v>
      </c>
      <c r="C50" s="12" t="s">
        <v>74</v>
      </c>
      <c r="D50" s="13">
        <v>18000</v>
      </c>
      <c r="E50" s="13">
        <v>22859.98</v>
      </c>
      <c r="F50" s="13">
        <f>F51+F53</f>
        <v>18950</v>
      </c>
      <c r="G50" s="13">
        <f>G51</f>
        <v>0</v>
      </c>
      <c r="H50" s="13">
        <f t="shared" si="10"/>
        <v>18950</v>
      </c>
      <c r="I50" s="13">
        <f>I51+I53</f>
        <v>36950</v>
      </c>
      <c r="J50" s="13">
        <f>I50/D50*100</f>
        <v>205.27777777777777</v>
      </c>
    </row>
    <row r="51" spans="1:10" ht="12.75" hidden="1">
      <c r="A51" s="17" t="s">
        <v>270</v>
      </c>
      <c r="B51" t="s">
        <v>75</v>
      </c>
      <c r="C51" s="17" t="s">
        <v>76</v>
      </c>
      <c r="D51" s="2">
        <v>18000</v>
      </c>
      <c r="E51" s="2">
        <v>22859.98</v>
      </c>
      <c r="F51" s="2">
        <v>18950</v>
      </c>
      <c r="G51" s="2">
        <v>0</v>
      </c>
      <c r="H51" s="18">
        <f t="shared" si="10"/>
        <v>18950</v>
      </c>
      <c r="I51" s="18">
        <f>D51+F51-G51</f>
        <v>36950</v>
      </c>
      <c r="J51" s="18">
        <f>I51/D51*100</f>
        <v>205.27777777777777</v>
      </c>
    </row>
    <row r="52" spans="3:10" ht="12.75" hidden="1">
      <c r="C52" s="17"/>
      <c r="D52" s="2"/>
      <c r="E52" s="2"/>
      <c r="F52" s="2"/>
      <c r="G52" s="2"/>
      <c r="H52" s="13">
        <f t="shared" si="10"/>
        <v>0</v>
      </c>
      <c r="I52" s="18"/>
      <c r="J52" s="18"/>
    </row>
    <row r="53" spans="2:10" ht="12.75" hidden="1">
      <c r="B53" s="17" t="s">
        <v>250</v>
      </c>
      <c r="C53" s="17" t="s">
        <v>251</v>
      </c>
      <c r="D53" s="2"/>
      <c r="E53" s="2"/>
      <c r="F53" s="2"/>
      <c r="G53" s="2"/>
      <c r="H53" s="13">
        <f t="shared" si="10"/>
        <v>0</v>
      </c>
      <c r="I53" s="2">
        <f>F53</f>
        <v>0</v>
      </c>
      <c r="J53" s="13">
        <v>0</v>
      </c>
    </row>
    <row r="54" spans="1:10" ht="12.75">
      <c r="A54" s="5" t="s">
        <v>18</v>
      </c>
      <c r="B54" s="5" t="s">
        <v>77</v>
      </c>
      <c r="C54" s="5" t="s">
        <v>78</v>
      </c>
      <c r="D54" s="5">
        <v>44000</v>
      </c>
      <c r="E54" s="5">
        <v>0</v>
      </c>
      <c r="F54" s="5">
        <f>SUM(F55:F58)</f>
        <v>0</v>
      </c>
      <c r="G54" s="5">
        <f>SUM(G55:G58)</f>
        <v>41000</v>
      </c>
      <c r="H54" s="5">
        <f>F54-G54</f>
        <v>-41000</v>
      </c>
      <c r="I54" s="5">
        <f>I55</f>
        <v>3000</v>
      </c>
      <c r="J54" s="5">
        <f aca="true" t="shared" si="11" ref="J54:J70">I54/D54*100</f>
        <v>6.8181818181818175</v>
      </c>
    </row>
    <row r="55" spans="1:10" s="12" customFormat="1" ht="12.75">
      <c r="A55" s="13" t="s">
        <v>1</v>
      </c>
      <c r="B55" s="13" t="s">
        <v>21</v>
      </c>
      <c r="C55" s="13" t="s">
        <v>22</v>
      </c>
      <c r="D55" s="13">
        <v>44000</v>
      </c>
      <c r="E55" s="13">
        <v>0</v>
      </c>
      <c r="F55" s="13">
        <v>0</v>
      </c>
      <c r="G55" s="13">
        <v>0</v>
      </c>
      <c r="H55" s="13">
        <f>F55-G55</f>
        <v>0</v>
      </c>
      <c r="I55" s="13">
        <f>I56</f>
        <v>3000</v>
      </c>
      <c r="J55" s="13">
        <f t="shared" si="11"/>
        <v>6.8181818181818175</v>
      </c>
    </row>
    <row r="56" spans="1:10" s="12" customFormat="1" ht="12.75">
      <c r="A56" s="12" t="s">
        <v>1</v>
      </c>
      <c r="B56" s="12" t="s">
        <v>33</v>
      </c>
      <c r="C56" s="12" t="s">
        <v>34</v>
      </c>
      <c r="D56" s="13">
        <v>44000</v>
      </c>
      <c r="E56" s="13">
        <v>0</v>
      </c>
      <c r="F56" s="13">
        <v>0</v>
      </c>
      <c r="G56" s="13">
        <v>0</v>
      </c>
      <c r="H56" s="13">
        <f>F56-G56</f>
        <v>0</v>
      </c>
      <c r="I56" s="13">
        <f>I57</f>
        <v>3000</v>
      </c>
      <c r="J56" s="13">
        <f t="shared" si="11"/>
        <v>6.8181818181818175</v>
      </c>
    </row>
    <row r="57" spans="1:10" s="12" customFormat="1" ht="12.75">
      <c r="A57" s="12" t="s">
        <v>1</v>
      </c>
      <c r="B57" s="12" t="s">
        <v>79</v>
      </c>
      <c r="C57" s="12" t="s">
        <v>80</v>
      </c>
      <c r="D57" s="13">
        <v>44000</v>
      </c>
      <c r="E57" s="13">
        <v>0</v>
      </c>
      <c r="F57" s="13">
        <v>0</v>
      </c>
      <c r="G57" s="13">
        <v>0</v>
      </c>
      <c r="H57" s="13">
        <f>F57-G57</f>
        <v>0</v>
      </c>
      <c r="I57" s="13">
        <f>I58</f>
        <v>3000</v>
      </c>
      <c r="J57" s="13">
        <f t="shared" si="11"/>
        <v>6.8181818181818175</v>
      </c>
    </row>
    <row r="58" spans="1:10" ht="12.75" hidden="1">
      <c r="A58" s="17" t="s">
        <v>271</v>
      </c>
      <c r="B58" t="s">
        <v>81</v>
      </c>
      <c r="C58" t="s">
        <v>82</v>
      </c>
      <c r="D58" s="2">
        <v>44000</v>
      </c>
      <c r="E58" s="2">
        <v>0</v>
      </c>
      <c r="F58" s="2">
        <v>0</v>
      </c>
      <c r="G58" s="2">
        <v>41000</v>
      </c>
      <c r="H58" s="18">
        <f>F58-G58</f>
        <v>-41000</v>
      </c>
      <c r="I58" s="2">
        <f>D58+F58-G58</f>
        <v>3000</v>
      </c>
      <c r="J58" s="18">
        <f t="shared" si="11"/>
        <v>6.8181818181818175</v>
      </c>
    </row>
    <row r="59" spans="1:10" ht="12.75">
      <c r="A59" s="23" t="s">
        <v>15</v>
      </c>
      <c r="B59" s="23" t="s">
        <v>242</v>
      </c>
      <c r="C59" s="23" t="s">
        <v>243</v>
      </c>
      <c r="D59" s="23">
        <f>D60+D65+D70+D75+D80+D85+D90</f>
        <v>87613</v>
      </c>
      <c r="E59" s="23">
        <f>E60+E65+E70+E75+E80+E85+E90</f>
        <v>0</v>
      </c>
      <c r="F59" s="23"/>
      <c r="G59" s="23"/>
      <c r="H59" s="23"/>
      <c r="I59" s="23">
        <f>SUM(I60+I65+I70+I75+I80+I85+I90)</f>
        <v>87613</v>
      </c>
      <c r="J59" s="23">
        <f t="shared" si="11"/>
        <v>100</v>
      </c>
    </row>
    <row r="60" spans="1:10" ht="12.75">
      <c r="A60" s="27" t="s">
        <v>18</v>
      </c>
      <c r="B60" s="27" t="s">
        <v>19</v>
      </c>
      <c r="C60" s="27" t="s">
        <v>20</v>
      </c>
      <c r="D60" s="27">
        <v>-808</v>
      </c>
      <c r="E60" s="24"/>
      <c r="F60" s="15"/>
      <c r="G60" s="15"/>
      <c r="H60" s="15"/>
      <c r="I60" s="15">
        <f>I61</f>
        <v>-808</v>
      </c>
      <c r="J60" s="15">
        <f t="shared" si="11"/>
        <v>100</v>
      </c>
    </row>
    <row r="61" spans="1:10" ht="12.75">
      <c r="A61" s="13" t="s">
        <v>1</v>
      </c>
      <c r="B61" s="13" t="s">
        <v>244</v>
      </c>
      <c r="C61" s="13" t="s">
        <v>245</v>
      </c>
      <c r="D61" s="13">
        <v>-808</v>
      </c>
      <c r="E61" s="25"/>
      <c r="F61" s="13"/>
      <c r="G61" s="13"/>
      <c r="H61" s="13"/>
      <c r="I61" s="13">
        <f>I62</f>
        <v>-808</v>
      </c>
      <c r="J61" s="13">
        <f t="shared" si="11"/>
        <v>100</v>
      </c>
    </row>
    <row r="62" spans="1:10" ht="12.75">
      <c r="A62" s="12" t="s">
        <v>1</v>
      </c>
      <c r="B62" s="12" t="s">
        <v>246</v>
      </c>
      <c r="C62" s="12" t="s">
        <v>247</v>
      </c>
      <c r="D62" s="13">
        <v>-808</v>
      </c>
      <c r="E62" s="25"/>
      <c r="F62" s="13"/>
      <c r="G62" s="13"/>
      <c r="H62" s="13"/>
      <c r="I62" s="13">
        <f>I63</f>
        <v>-808</v>
      </c>
      <c r="J62" s="13">
        <f t="shared" si="11"/>
        <v>100</v>
      </c>
    </row>
    <row r="63" spans="1:10" ht="12.75">
      <c r="A63" s="12" t="s">
        <v>1</v>
      </c>
      <c r="B63" s="12" t="s">
        <v>248</v>
      </c>
      <c r="C63" s="12" t="s">
        <v>249</v>
      </c>
      <c r="D63" s="13">
        <v>-808</v>
      </c>
      <c r="E63" s="25"/>
      <c r="F63" s="13"/>
      <c r="G63" s="13"/>
      <c r="H63" s="13"/>
      <c r="I63" s="13">
        <f>I64</f>
        <v>-808</v>
      </c>
      <c r="J63" s="13">
        <f t="shared" si="11"/>
        <v>100</v>
      </c>
    </row>
    <row r="64" spans="1:10" ht="12.75" hidden="1">
      <c r="A64" s="17"/>
      <c r="B64" s="17" t="s">
        <v>250</v>
      </c>
      <c r="C64" s="17" t="s">
        <v>251</v>
      </c>
      <c r="D64" s="13">
        <v>-808</v>
      </c>
      <c r="E64" s="26"/>
      <c r="F64" s="2"/>
      <c r="G64" s="2"/>
      <c r="H64" s="2"/>
      <c r="I64" s="13">
        <v>-808</v>
      </c>
      <c r="J64" s="13">
        <f t="shared" si="11"/>
        <v>100</v>
      </c>
    </row>
    <row r="65" spans="1:10" ht="12.75">
      <c r="A65" s="27" t="s">
        <v>18</v>
      </c>
      <c r="B65" s="27" t="s">
        <v>31</v>
      </c>
      <c r="C65" s="27" t="s">
        <v>32</v>
      </c>
      <c r="D65" s="27">
        <v>51415</v>
      </c>
      <c r="E65" s="24"/>
      <c r="F65" s="15"/>
      <c r="G65" s="15"/>
      <c r="H65" s="15"/>
      <c r="I65" s="15">
        <f>I66</f>
        <v>51415</v>
      </c>
      <c r="J65" s="15">
        <f t="shared" si="11"/>
        <v>100</v>
      </c>
    </row>
    <row r="66" spans="1:10" ht="12.75">
      <c r="A66" s="13" t="s">
        <v>1</v>
      </c>
      <c r="B66" s="13" t="s">
        <v>244</v>
      </c>
      <c r="C66" s="13" t="s">
        <v>245</v>
      </c>
      <c r="D66" s="13">
        <v>51415</v>
      </c>
      <c r="E66" s="25"/>
      <c r="F66" s="13"/>
      <c r="G66" s="13"/>
      <c r="H66" s="13"/>
      <c r="I66" s="13">
        <f>I67</f>
        <v>51415</v>
      </c>
      <c r="J66" s="13">
        <f t="shared" si="11"/>
        <v>100</v>
      </c>
    </row>
    <row r="67" spans="1:10" ht="12.75">
      <c r="A67" s="12" t="s">
        <v>1</v>
      </c>
      <c r="B67" s="12" t="s">
        <v>246</v>
      </c>
      <c r="C67" s="12" t="s">
        <v>247</v>
      </c>
      <c r="D67" s="13">
        <v>51415</v>
      </c>
      <c r="E67" s="25"/>
      <c r="F67" s="13"/>
      <c r="G67" s="13"/>
      <c r="H67" s="13"/>
      <c r="I67" s="13">
        <f>I68</f>
        <v>51415</v>
      </c>
      <c r="J67" s="13">
        <f t="shared" si="11"/>
        <v>100</v>
      </c>
    </row>
    <row r="68" spans="1:10" ht="12.75">
      <c r="A68" s="12" t="s">
        <v>1</v>
      </c>
      <c r="B68" s="12" t="s">
        <v>248</v>
      </c>
      <c r="C68" s="12" t="s">
        <v>249</v>
      </c>
      <c r="D68" s="13">
        <v>51415</v>
      </c>
      <c r="E68" s="25"/>
      <c r="F68" s="13"/>
      <c r="G68" s="13"/>
      <c r="H68" s="13"/>
      <c r="I68" s="13">
        <f>I69</f>
        <v>51415</v>
      </c>
      <c r="J68" s="13">
        <f t="shared" si="11"/>
        <v>100</v>
      </c>
    </row>
    <row r="69" spans="1:10" ht="12.75" hidden="1">
      <c r="A69" s="17"/>
      <c r="B69" s="17" t="s">
        <v>252</v>
      </c>
      <c r="C69" s="17" t="s">
        <v>253</v>
      </c>
      <c r="D69" s="18">
        <v>51415</v>
      </c>
      <c r="E69" s="26"/>
      <c r="F69" s="18"/>
      <c r="G69" s="2"/>
      <c r="H69" s="2"/>
      <c r="I69" s="2">
        <v>51415</v>
      </c>
      <c r="J69" s="13">
        <f t="shared" si="11"/>
        <v>100</v>
      </c>
    </row>
    <row r="70" spans="1:10" ht="12.75">
      <c r="A70" s="27" t="s">
        <v>18</v>
      </c>
      <c r="B70" s="27" t="s">
        <v>51</v>
      </c>
      <c r="C70" s="27" t="s">
        <v>52</v>
      </c>
      <c r="D70" s="27">
        <v>39976</v>
      </c>
      <c r="E70" s="24"/>
      <c r="F70" s="15"/>
      <c r="G70" s="15"/>
      <c r="H70" s="15"/>
      <c r="I70" s="15">
        <f>I71</f>
        <v>39976</v>
      </c>
      <c r="J70" s="15">
        <f t="shared" si="11"/>
        <v>100</v>
      </c>
    </row>
    <row r="71" spans="1:10" ht="12.75">
      <c r="A71" s="13" t="s">
        <v>1</v>
      </c>
      <c r="B71" s="13" t="s">
        <v>244</v>
      </c>
      <c r="C71" s="13" t="s">
        <v>245</v>
      </c>
      <c r="D71" s="13">
        <v>39976</v>
      </c>
      <c r="E71" s="25"/>
      <c r="F71" s="13"/>
      <c r="G71" s="13"/>
      <c r="H71" s="13"/>
      <c r="I71" s="13">
        <f>I72</f>
        <v>39976</v>
      </c>
      <c r="J71" s="13">
        <v>100</v>
      </c>
    </row>
    <row r="72" spans="1:10" ht="12.75">
      <c r="A72" s="12" t="s">
        <v>1</v>
      </c>
      <c r="B72" s="12" t="s">
        <v>246</v>
      </c>
      <c r="C72" s="12" t="s">
        <v>247</v>
      </c>
      <c r="D72" s="13">
        <v>39976</v>
      </c>
      <c r="E72" s="25"/>
      <c r="F72" s="13"/>
      <c r="G72" s="13"/>
      <c r="H72" s="13"/>
      <c r="I72" s="13">
        <f>I73</f>
        <v>39976</v>
      </c>
      <c r="J72" s="13">
        <v>100</v>
      </c>
    </row>
    <row r="73" spans="1:10" ht="12.75">
      <c r="A73" s="12" t="s">
        <v>1</v>
      </c>
      <c r="B73" s="12" t="s">
        <v>248</v>
      </c>
      <c r="C73" s="12" t="s">
        <v>249</v>
      </c>
      <c r="D73" s="13">
        <v>39976</v>
      </c>
      <c r="E73" s="25"/>
      <c r="F73" s="13"/>
      <c r="G73" s="13"/>
      <c r="H73" s="13"/>
      <c r="I73" s="13">
        <f>I74</f>
        <v>39976</v>
      </c>
      <c r="J73" s="13">
        <v>100</v>
      </c>
    </row>
    <row r="74" spans="1:10" ht="12.75" hidden="1">
      <c r="A74" s="17"/>
      <c r="B74" s="17" t="s">
        <v>252</v>
      </c>
      <c r="C74" s="17" t="s">
        <v>253</v>
      </c>
      <c r="D74" s="13">
        <v>39976</v>
      </c>
      <c r="E74" s="26"/>
      <c r="F74" s="2"/>
      <c r="G74" s="2"/>
      <c r="H74" s="2"/>
      <c r="I74" s="2">
        <v>39976</v>
      </c>
      <c r="J74" s="18">
        <v>100</v>
      </c>
    </row>
    <row r="75" spans="1:10" ht="12.75">
      <c r="A75" s="27" t="s">
        <v>18</v>
      </c>
      <c r="B75" s="27" t="s">
        <v>60</v>
      </c>
      <c r="C75" s="27" t="s">
        <v>61</v>
      </c>
      <c r="D75" s="27">
        <v>-7976</v>
      </c>
      <c r="E75" s="24"/>
      <c r="F75" s="15"/>
      <c r="G75" s="15"/>
      <c r="H75" s="15"/>
      <c r="I75" s="15">
        <f>I76</f>
        <v>-7976</v>
      </c>
      <c r="J75" s="15">
        <f>I75/D75*100</f>
        <v>100</v>
      </c>
    </row>
    <row r="76" spans="1:10" ht="12.75">
      <c r="A76" s="13" t="s">
        <v>1</v>
      </c>
      <c r="B76" s="13" t="s">
        <v>244</v>
      </c>
      <c r="C76" s="13" t="s">
        <v>245</v>
      </c>
      <c r="D76" s="13">
        <v>-7976</v>
      </c>
      <c r="E76" s="25"/>
      <c r="F76" s="13"/>
      <c r="G76" s="13"/>
      <c r="H76" s="13"/>
      <c r="I76" s="13">
        <f>I77</f>
        <v>-7976</v>
      </c>
      <c r="J76" s="13">
        <v>100</v>
      </c>
    </row>
    <row r="77" spans="1:10" ht="12.75">
      <c r="A77" s="12" t="s">
        <v>1</v>
      </c>
      <c r="B77" s="12" t="s">
        <v>246</v>
      </c>
      <c r="C77" s="12" t="s">
        <v>247</v>
      </c>
      <c r="D77" s="13">
        <v>-7976</v>
      </c>
      <c r="E77" s="25"/>
      <c r="F77" s="13"/>
      <c r="G77" s="13"/>
      <c r="H77" s="13"/>
      <c r="I77" s="13">
        <f>I78</f>
        <v>-7976</v>
      </c>
      <c r="J77" s="13">
        <v>100</v>
      </c>
    </row>
    <row r="78" spans="1:10" ht="12.75">
      <c r="A78" s="12" t="s">
        <v>1</v>
      </c>
      <c r="B78" s="12" t="s">
        <v>248</v>
      </c>
      <c r="C78" s="12" t="s">
        <v>249</v>
      </c>
      <c r="D78" s="13">
        <v>-7976</v>
      </c>
      <c r="E78" s="25"/>
      <c r="F78" s="13"/>
      <c r="G78" s="13"/>
      <c r="H78" s="13"/>
      <c r="I78" s="13">
        <f>I79</f>
        <v>-7976</v>
      </c>
      <c r="J78" s="13">
        <v>100</v>
      </c>
    </row>
    <row r="79" spans="1:10" ht="12.75" hidden="1">
      <c r="A79" s="17"/>
      <c r="B79" s="17" t="s">
        <v>250</v>
      </c>
      <c r="C79" s="17" t="s">
        <v>251</v>
      </c>
      <c r="D79" s="13">
        <v>-7976</v>
      </c>
      <c r="E79" s="26"/>
      <c r="F79" s="2"/>
      <c r="G79" s="2"/>
      <c r="H79" s="2"/>
      <c r="I79" s="2">
        <v>-7976</v>
      </c>
      <c r="J79" s="18">
        <v>100</v>
      </c>
    </row>
    <row r="80" spans="1:10" ht="12.75">
      <c r="A80" s="27" t="s">
        <v>18</v>
      </c>
      <c r="B80" s="27" t="s">
        <v>77</v>
      </c>
      <c r="C80" s="27" t="s">
        <v>78</v>
      </c>
      <c r="D80" s="27">
        <v>1527</v>
      </c>
      <c r="E80" s="24"/>
      <c r="F80" s="15"/>
      <c r="G80" s="15"/>
      <c r="H80" s="15"/>
      <c r="I80" s="15">
        <f>I81</f>
        <v>1527</v>
      </c>
      <c r="J80" s="15">
        <f>I80/D80*100</f>
        <v>100</v>
      </c>
    </row>
    <row r="81" spans="1:10" ht="12.75">
      <c r="A81" s="13" t="s">
        <v>1</v>
      </c>
      <c r="B81" s="13" t="s">
        <v>244</v>
      </c>
      <c r="C81" s="13" t="s">
        <v>245</v>
      </c>
      <c r="D81" s="13">
        <v>1527</v>
      </c>
      <c r="E81" s="25"/>
      <c r="F81" s="13"/>
      <c r="G81" s="13"/>
      <c r="H81" s="13"/>
      <c r="I81" s="13">
        <f>I82</f>
        <v>1527</v>
      </c>
      <c r="J81" s="13">
        <v>100</v>
      </c>
    </row>
    <row r="82" spans="1:10" ht="12.75">
      <c r="A82" s="12" t="s">
        <v>1</v>
      </c>
      <c r="B82" s="12" t="s">
        <v>246</v>
      </c>
      <c r="C82" s="12" t="s">
        <v>247</v>
      </c>
      <c r="D82" s="13">
        <v>1527</v>
      </c>
      <c r="E82" s="25"/>
      <c r="F82" s="13"/>
      <c r="G82" s="13"/>
      <c r="H82" s="13"/>
      <c r="I82" s="13">
        <f>I83</f>
        <v>1527</v>
      </c>
      <c r="J82" s="13">
        <v>100</v>
      </c>
    </row>
    <row r="83" spans="1:10" ht="12.75">
      <c r="A83" s="12" t="s">
        <v>1</v>
      </c>
      <c r="B83" s="12" t="s">
        <v>248</v>
      </c>
      <c r="C83" s="12" t="s">
        <v>249</v>
      </c>
      <c r="D83" s="13">
        <v>1527</v>
      </c>
      <c r="E83" s="25"/>
      <c r="F83" s="13"/>
      <c r="G83" s="13"/>
      <c r="H83" s="13"/>
      <c r="I83" s="13">
        <f>I84</f>
        <v>1527</v>
      </c>
      <c r="J83" s="13">
        <v>100</v>
      </c>
    </row>
    <row r="84" spans="1:10" ht="12.75" hidden="1">
      <c r="A84" s="17"/>
      <c r="B84" s="17" t="s">
        <v>252</v>
      </c>
      <c r="C84" s="17" t="s">
        <v>253</v>
      </c>
      <c r="D84" s="13">
        <v>1527</v>
      </c>
      <c r="E84" s="26"/>
      <c r="F84" s="2"/>
      <c r="G84" s="2"/>
      <c r="H84" s="2"/>
      <c r="I84" s="2">
        <v>1527</v>
      </c>
      <c r="J84" s="18">
        <v>100</v>
      </c>
    </row>
    <row r="85" spans="1:10" ht="12.75">
      <c r="A85" s="27" t="s">
        <v>18</v>
      </c>
      <c r="B85" s="27" t="s">
        <v>254</v>
      </c>
      <c r="C85" s="27" t="s">
        <v>255</v>
      </c>
      <c r="D85" s="27">
        <v>39</v>
      </c>
      <c r="E85" s="24"/>
      <c r="F85" s="15"/>
      <c r="G85" s="15"/>
      <c r="H85" s="15"/>
      <c r="I85" s="15">
        <f>I86</f>
        <v>39</v>
      </c>
      <c r="J85" s="15">
        <f>I85/D85*100</f>
        <v>100</v>
      </c>
    </row>
    <row r="86" spans="1:10" ht="12.75">
      <c r="A86" s="13" t="s">
        <v>1</v>
      </c>
      <c r="B86" s="13" t="s">
        <v>244</v>
      </c>
      <c r="C86" s="13" t="s">
        <v>245</v>
      </c>
      <c r="D86" s="13">
        <v>39</v>
      </c>
      <c r="E86" s="25"/>
      <c r="F86" s="13"/>
      <c r="G86" s="13"/>
      <c r="H86" s="13"/>
      <c r="I86" s="13">
        <f>I87</f>
        <v>39</v>
      </c>
      <c r="J86" s="13">
        <v>100</v>
      </c>
    </row>
    <row r="87" spans="1:10" ht="12.75">
      <c r="A87" s="12" t="s">
        <v>1</v>
      </c>
      <c r="B87" s="12" t="s">
        <v>246</v>
      </c>
      <c r="C87" s="12" t="s">
        <v>247</v>
      </c>
      <c r="D87" s="13">
        <v>39</v>
      </c>
      <c r="E87" s="25"/>
      <c r="F87" s="13"/>
      <c r="G87" s="13"/>
      <c r="H87" s="13"/>
      <c r="I87" s="13">
        <f>I88</f>
        <v>39</v>
      </c>
      <c r="J87" s="13">
        <v>100</v>
      </c>
    </row>
    <row r="88" spans="1:10" ht="12.75">
      <c r="A88" s="12" t="s">
        <v>1</v>
      </c>
      <c r="B88" s="12" t="s">
        <v>248</v>
      </c>
      <c r="C88" s="12" t="s">
        <v>249</v>
      </c>
      <c r="D88" s="13">
        <v>39</v>
      </c>
      <c r="E88" s="25"/>
      <c r="F88" s="13"/>
      <c r="G88" s="13"/>
      <c r="H88" s="13"/>
      <c r="I88" s="13">
        <f>I89</f>
        <v>39</v>
      </c>
      <c r="J88" s="13">
        <v>100</v>
      </c>
    </row>
    <row r="89" spans="1:10" ht="12.75" hidden="1">
      <c r="A89" s="17"/>
      <c r="B89" s="17" t="s">
        <v>252</v>
      </c>
      <c r="C89" s="17" t="s">
        <v>253</v>
      </c>
      <c r="D89" s="13">
        <v>39</v>
      </c>
      <c r="E89" s="26"/>
      <c r="F89" s="2"/>
      <c r="G89" s="2"/>
      <c r="H89" s="2"/>
      <c r="I89" s="2">
        <v>39</v>
      </c>
      <c r="J89" s="18">
        <v>100</v>
      </c>
    </row>
    <row r="90" spans="1:10" ht="12.75">
      <c r="A90" s="27" t="s">
        <v>18</v>
      </c>
      <c r="B90" s="27" t="s">
        <v>239</v>
      </c>
      <c r="C90" s="27" t="s">
        <v>256</v>
      </c>
      <c r="D90" s="27">
        <v>3440</v>
      </c>
      <c r="E90" s="24"/>
      <c r="F90" s="15"/>
      <c r="G90" s="15"/>
      <c r="H90" s="15"/>
      <c r="I90" s="15">
        <v>3440</v>
      </c>
      <c r="J90" s="15">
        <f>I90/D90*100</f>
        <v>100</v>
      </c>
    </row>
    <row r="91" spans="1:10" ht="12.75">
      <c r="A91" s="13" t="s">
        <v>1</v>
      </c>
      <c r="B91" s="13" t="s">
        <v>244</v>
      </c>
      <c r="C91" s="13" t="s">
        <v>245</v>
      </c>
      <c r="D91" s="13">
        <v>3440</v>
      </c>
      <c r="E91" s="25"/>
      <c r="F91" s="13"/>
      <c r="G91" s="13"/>
      <c r="H91" s="13"/>
      <c r="I91" s="13">
        <v>3440</v>
      </c>
      <c r="J91" s="13">
        <v>100</v>
      </c>
    </row>
    <row r="92" spans="1:10" ht="12.75">
      <c r="A92" s="12" t="s">
        <v>1</v>
      </c>
      <c r="B92" s="12" t="s">
        <v>246</v>
      </c>
      <c r="C92" s="12" t="s">
        <v>247</v>
      </c>
      <c r="D92" s="13">
        <v>3440</v>
      </c>
      <c r="E92" s="25"/>
      <c r="F92" s="13"/>
      <c r="G92" s="13"/>
      <c r="H92" s="13"/>
      <c r="I92" s="13">
        <v>3440</v>
      </c>
      <c r="J92" s="13">
        <v>100</v>
      </c>
    </row>
    <row r="93" spans="1:10" ht="12.75">
      <c r="A93" s="12"/>
      <c r="B93" s="12" t="s">
        <v>248</v>
      </c>
      <c r="C93" s="12" t="s">
        <v>249</v>
      </c>
      <c r="D93" s="13">
        <v>3440</v>
      </c>
      <c r="E93" s="25"/>
      <c r="F93" s="13"/>
      <c r="G93" s="13"/>
      <c r="H93" s="13"/>
      <c r="I93" s="13">
        <v>3440</v>
      </c>
      <c r="J93" s="13">
        <v>100</v>
      </c>
    </row>
    <row r="94" spans="2:10" ht="12.75" hidden="1">
      <c r="B94" s="17" t="s">
        <v>252</v>
      </c>
      <c r="C94" s="17" t="s">
        <v>253</v>
      </c>
      <c r="D94" s="18">
        <v>3440</v>
      </c>
      <c r="I94" s="18">
        <v>3440</v>
      </c>
      <c r="J94" s="18">
        <v>100</v>
      </c>
    </row>
  </sheetData>
  <sheetProtection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1"/>
  <sheetViews>
    <sheetView zoomScalePageLayoutView="0" workbookViewId="0" topLeftCell="A1">
      <selection activeCell="B7" sqref="B7:D7"/>
    </sheetView>
  </sheetViews>
  <sheetFormatPr defaultColWidth="9.140625" defaultRowHeight="12.75"/>
  <cols>
    <col min="1" max="1" width="20.7109375" style="0" customWidth="1"/>
    <col min="2" max="2" width="14.28125" style="0" customWidth="1"/>
    <col min="3" max="3" width="56.7109375" style="0" customWidth="1"/>
    <col min="4" max="4" width="12.8515625" style="0" customWidth="1"/>
    <col min="5" max="5" width="14.7109375" style="0" customWidth="1"/>
    <col min="6" max="7" width="14.7109375" style="0" hidden="1" customWidth="1"/>
    <col min="8" max="9" width="14.7109375" style="0" customWidth="1"/>
    <col min="10" max="10" width="8.7109375" style="0" customWidth="1"/>
    <col min="12" max="12" width="11.7109375" style="0" bestFit="1" customWidth="1"/>
    <col min="13" max="13" width="10.140625" style="0" bestFit="1" customWidth="1"/>
  </cols>
  <sheetData>
    <row r="1" spans="1:9" ht="12.75">
      <c r="A1" s="35" t="s">
        <v>0</v>
      </c>
      <c r="B1" s="35"/>
      <c r="C1" s="35"/>
      <c r="D1" s="7"/>
      <c r="E1" s="8"/>
      <c r="F1" s="8"/>
      <c r="G1" s="8"/>
      <c r="H1" s="8"/>
      <c r="I1" s="8"/>
    </row>
    <row r="2" spans="1:9" ht="12.75">
      <c r="A2" s="35" t="s">
        <v>1</v>
      </c>
      <c r="B2" s="35"/>
      <c r="C2" s="35"/>
      <c r="D2" s="7"/>
      <c r="E2" s="9"/>
      <c r="F2" s="9"/>
      <c r="G2" s="9"/>
      <c r="H2" s="9"/>
      <c r="I2" s="9"/>
    </row>
    <row r="3" spans="1:3" ht="12.75">
      <c r="A3" s="35" t="s">
        <v>2</v>
      </c>
      <c r="B3" s="35"/>
      <c r="C3" s="35"/>
    </row>
    <row r="4" spans="1:3" ht="12.75">
      <c r="A4" s="35" t="s">
        <v>3</v>
      </c>
      <c r="B4" s="35"/>
      <c r="C4" s="35"/>
    </row>
    <row r="5" spans="1:3" ht="12.75">
      <c r="A5" s="35" t="s">
        <v>4</v>
      </c>
      <c r="B5" s="35"/>
      <c r="C5" s="12"/>
    </row>
    <row r="6" spans="2:4" ht="12.75">
      <c r="B6" s="33" t="s">
        <v>443</v>
      </c>
      <c r="C6" s="34"/>
      <c r="D6" s="34"/>
    </row>
    <row r="7" spans="2:4" ht="12.75">
      <c r="B7" s="33"/>
      <c r="C7" s="34"/>
      <c r="D7" s="34"/>
    </row>
    <row r="9" spans="1:10" ht="12.75">
      <c r="A9" s="1" t="s">
        <v>5</v>
      </c>
      <c r="B9" s="1" t="s">
        <v>6</v>
      </c>
      <c r="C9" s="1" t="s">
        <v>83</v>
      </c>
      <c r="D9" s="1" t="s">
        <v>8</v>
      </c>
      <c r="E9" s="1" t="s">
        <v>9</v>
      </c>
      <c r="F9" s="1" t="s">
        <v>236</v>
      </c>
      <c r="G9" s="1" t="s">
        <v>237</v>
      </c>
      <c r="H9" s="32" t="s">
        <v>441</v>
      </c>
      <c r="I9" s="1" t="s">
        <v>238</v>
      </c>
      <c r="J9" s="1" t="s">
        <v>10</v>
      </c>
    </row>
    <row r="10" spans="1:10" ht="12.75">
      <c r="A10" s="6" t="s">
        <v>1</v>
      </c>
      <c r="B10" s="6" t="s">
        <v>1</v>
      </c>
      <c r="C10" s="6" t="s">
        <v>84</v>
      </c>
      <c r="D10" s="6">
        <v>2728100</v>
      </c>
      <c r="E10" s="6">
        <v>644497.25</v>
      </c>
      <c r="F10" s="6">
        <f aca="true" t="shared" si="0" ref="F10:I13">F11</f>
        <v>215355</v>
      </c>
      <c r="G10" s="6">
        <f t="shared" si="0"/>
        <v>374869</v>
      </c>
      <c r="H10" s="6">
        <f aca="true" t="shared" si="1" ref="H10:H17">F10-G10</f>
        <v>-159514</v>
      </c>
      <c r="I10" s="6">
        <f t="shared" si="0"/>
        <v>2568586</v>
      </c>
      <c r="J10" s="6">
        <f aca="true" t="shared" si="2" ref="J10:J24">I10/D10*100</f>
        <v>94.15292694549319</v>
      </c>
    </row>
    <row r="11" spans="1:10" ht="12.75">
      <c r="A11" s="3" t="s">
        <v>12</v>
      </c>
      <c r="B11" s="3" t="s">
        <v>85</v>
      </c>
      <c r="C11" s="3" t="s">
        <v>86</v>
      </c>
      <c r="D11" s="3">
        <v>2728100</v>
      </c>
      <c r="E11" s="3">
        <v>644497.25</v>
      </c>
      <c r="F11" s="3">
        <f t="shared" si="0"/>
        <v>215355</v>
      </c>
      <c r="G11" s="3">
        <f t="shared" si="0"/>
        <v>374869</v>
      </c>
      <c r="H11" s="3">
        <f t="shared" si="1"/>
        <v>-159514</v>
      </c>
      <c r="I11" s="3">
        <f t="shared" si="0"/>
        <v>2568586</v>
      </c>
      <c r="J11" s="3">
        <f t="shared" si="2"/>
        <v>94.15292694549319</v>
      </c>
    </row>
    <row r="12" spans="1:12" ht="12.75">
      <c r="A12" s="3" t="s">
        <v>15</v>
      </c>
      <c r="B12" s="3" t="s">
        <v>87</v>
      </c>
      <c r="C12" s="3" t="s">
        <v>88</v>
      </c>
      <c r="D12" s="3">
        <v>2728100</v>
      </c>
      <c r="E12" s="3">
        <v>644497.25</v>
      </c>
      <c r="F12" s="3">
        <f t="shared" si="0"/>
        <v>215355</v>
      </c>
      <c r="G12" s="3">
        <f t="shared" si="0"/>
        <v>374869</v>
      </c>
      <c r="H12" s="3">
        <f t="shared" si="1"/>
        <v>-159514</v>
      </c>
      <c r="I12" s="3">
        <f t="shared" si="0"/>
        <v>2568586</v>
      </c>
      <c r="J12" s="3">
        <f t="shared" si="2"/>
        <v>94.15292694549319</v>
      </c>
      <c r="L12" s="2"/>
    </row>
    <row r="13" spans="1:12" ht="12.75">
      <c r="A13" s="3" t="s">
        <v>89</v>
      </c>
      <c r="B13" s="3" t="s">
        <v>90</v>
      </c>
      <c r="C13" s="3" t="s">
        <v>91</v>
      </c>
      <c r="D13" s="3">
        <v>2728100</v>
      </c>
      <c r="E13" s="3">
        <v>644497.25</v>
      </c>
      <c r="F13" s="3">
        <f t="shared" si="0"/>
        <v>215355</v>
      </c>
      <c r="G13" s="3">
        <f t="shared" si="0"/>
        <v>374869</v>
      </c>
      <c r="H13" s="3">
        <f t="shared" si="1"/>
        <v>-159514</v>
      </c>
      <c r="I13" s="3">
        <f t="shared" si="0"/>
        <v>2568586</v>
      </c>
      <c r="J13" s="3">
        <f t="shared" si="2"/>
        <v>94.15292694549319</v>
      </c>
      <c r="L13" s="2"/>
    </row>
    <row r="14" spans="1:10" ht="12.75">
      <c r="A14" s="4" t="s">
        <v>92</v>
      </c>
      <c r="B14" s="4" t="s">
        <v>93</v>
      </c>
      <c r="C14" s="4" t="s">
        <v>94</v>
      </c>
      <c r="D14" s="4">
        <v>2728100</v>
      </c>
      <c r="E14" s="4">
        <v>644497.25</v>
      </c>
      <c r="F14" s="4">
        <f>F15+F74+F81+F128+F136+F182+F222+F272+F324+F342</f>
        <v>215355</v>
      </c>
      <c r="G14" s="4">
        <f>G15+G74+G81+G128+G136+G182+G222+G272+G324+G342</f>
        <v>374869</v>
      </c>
      <c r="H14" s="4">
        <f t="shared" si="1"/>
        <v>-159514</v>
      </c>
      <c r="I14" s="4">
        <f>I15+I74+I81+I128+I136+I182+I222+I272+I324+I342</f>
        <v>2568586</v>
      </c>
      <c r="J14" s="4">
        <f t="shared" si="2"/>
        <v>94.15292694549319</v>
      </c>
    </row>
    <row r="15" spans="1:10" ht="12.75">
      <c r="A15" s="3" t="s">
        <v>95</v>
      </c>
      <c r="B15" s="3" t="s">
        <v>96</v>
      </c>
      <c r="C15" s="3" t="s">
        <v>97</v>
      </c>
      <c r="D15" s="3">
        <v>1122700</v>
      </c>
      <c r="E15" s="3">
        <v>323153.83</v>
      </c>
      <c r="F15" s="3">
        <f>F16+F37</f>
        <v>9440</v>
      </c>
      <c r="G15" s="3">
        <f>G16+G37</f>
        <v>102075</v>
      </c>
      <c r="H15" s="3">
        <f t="shared" si="1"/>
        <v>-92635</v>
      </c>
      <c r="I15" s="3">
        <f>I16+I37</f>
        <v>1030065</v>
      </c>
      <c r="J15" s="3">
        <f t="shared" si="2"/>
        <v>91.74890888037767</v>
      </c>
    </row>
    <row r="16" spans="1:10" ht="12.75">
      <c r="A16" s="5" t="s">
        <v>18</v>
      </c>
      <c r="B16" s="5" t="s">
        <v>19</v>
      </c>
      <c r="C16" s="5" t="s">
        <v>20</v>
      </c>
      <c r="D16" s="5">
        <v>1052700</v>
      </c>
      <c r="E16" s="5">
        <v>311212.36</v>
      </c>
      <c r="F16" s="5">
        <f>F17</f>
        <v>6700</v>
      </c>
      <c r="G16" s="5">
        <f>G17</f>
        <v>70500</v>
      </c>
      <c r="H16" s="5">
        <f t="shared" si="1"/>
        <v>-63800</v>
      </c>
      <c r="I16" s="27">
        <f>I17</f>
        <v>988900</v>
      </c>
      <c r="J16" s="5">
        <f t="shared" si="2"/>
        <v>93.93939393939394</v>
      </c>
    </row>
    <row r="17" spans="1:10" s="12" customFormat="1" ht="12.75">
      <c r="A17" s="13" t="s">
        <v>1</v>
      </c>
      <c r="B17" s="13" t="s">
        <v>98</v>
      </c>
      <c r="C17" s="13" t="s">
        <v>99</v>
      </c>
      <c r="D17" s="13">
        <v>1052700</v>
      </c>
      <c r="E17" s="13">
        <v>311212.36</v>
      </c>
      <c r="F17" s="13">
        <f>F18+F26</f>
        <v>6700</v>
      </c>
      <c r="G17" s="13">
        <f>G18+G26</f>
        <v>70500</v>
      </c>
      <c r="H17" s="13">
        <f t="shared" si="1"/>
        <v>-63800</v>
      </c>
      <c r="I17" s="13">
        <f>I18+I26</f>
        <v>988900</v>
      </c>
      <c r="J17" s="13">
        <f t="shared" si="2"/>
        <v>93.93939393939394</v>
      </c>
    </row>
    <row r="18" spans="1:10" s="12" customFormat="1" ht="12.75">
      <c r="A18" s="12" t="s">
        <v>1</v>
      </c>
      <c r="B18" s="12" t="s">
        <v>100</v>
      </c>
      <c r="C18" s="12" t="s">
        <v>101</v>
      </c>
      <c r="D18" s="13">
        <v>948500</v>
      </c>
      <c r="E18" s="13">
        <v>291053.47</v>
      </c>
      <c r="F18" s="13">
        <f>F19+F21+F23</f>
        <v>0</v>
      </c>
      <c r="G18" s="13">
        <f>G19+G21+G23</f>
        <v>46000</v>
      </c>
      <c r="H18" s="13">
        <f aca="true" t="shared" si="3" ref="H18:H36">F18-G18</f>
        <v>-46000</v>
      </c>
      <c r="I18" s="13">
        <f>I19+I21+I23</f>
        <v>902500</v>
      </c>
      <c r="J18" s="13">
        <f t="shared" si="2"/>
        <v>95.15023721665789</v>
      </c>
    </row>
    <row r="19" spans="1:12" s="12" customFormat="1" ht="12.75">
      <c r="A19" s="12" t="s">
        <v>1</v>
      </c>
      <c r="B19" s="12" t="s">
        <v>102</v>
      </c>
      <c r="C19" s="12" t="s">
        <v>103</v>
      </c>
      <c r="D19" s="13">
        <v>785000</v>
      </c>
      <c r="E19" s="13">
        <v>247942.92</v>
      </c>
      <c r="F19" s="13">
        <f>F20</f>
        <v>0</v>
      </c>
      <c r="G19" s="13">
        <f>G20</f>
        <v>25000</v>
      </c>
      <c r="H19" s="13">
        <f t="shared" si="3"/>
        <v>-25000</v>
      </c>
      <c r="I19" s="13">
        <f>I20</f>
        <v>760000</v>
      </c>
      <c r="J19" s="13">
        <f t="shared" si="2"/>
        <v>96.81528662420382</v>
      </c>
      <c r="K19" s="14"/>
      <c r="L19" s="13"/>
    </row>
    <row r="20" spans="1:10" ht="12.75" hidden="1">
      <c r="A20" s="17" t="s">
        <v>272</v>
      </c>
      <c r="B20" t="s">
        <v>104</v>
      </c>
      <c r="C20" s="17" t="s">
        <v>105</v>
      </c>
      <c r="D20" s="2">
        <v>785000</v>
      </c>
      <c r="E20" s="2">
        <v>247942.92</v>
      </c>
      <c r="F20" s="2">
        <v>0</v>
      </c>
      <c r="G20" s="2">
        <v>25000</v>
      </c>
      <c r="H20" s="18">
        <f t="shared" si="3"/>
        <v>-25000</v>
      </c>
      <c r="I20" s="2">
        <f>D20-G20</f>
        <v>760000</v>
      </c>
      <c r="J20" s="18">
        <f t="shared" si="2"/>
        <v>96.81528662420382</v>
      </c>
    </row>
    <row r="21" spans="2:10" s="12" customFormat="1" ht="12.75">
      <c r="B21" s="12" t="s">
        <v>106</v>
      </c>
      <c r="C21" s="12" t="s">
        <v>107</v>
      </c>
      <c r="D21" s="13">
        <v>34000</v>
      </c>
      <c r="E21" s="13">
        <v>2200</v>
      </c>
      <c r="F21" s="13">
        <f>F22</f>
        <v>0</v>
      </c>
      <c r="G21" s="13">
        <f>G22</f>
        <v>17500</v>
      </c>
      <c r="H21" s="13">
        <f t="shared" si="3"/>
        <v>-17500</v>
      </c>
      <c r="I21" s="13">
        <f>I22</f>
        <v>16500</v>
      </c>
      <c r="J21" s="13">
        <f t="shared" si="2"/>
        <v>48.529411764705884</v>
      </c>
    </row>
    <row r="22" spans="1:10" ht="12.75" hidden="1">
      <c r="A22" s="17" t="s">
        <v>273</v>
      </c>
      <c r="B22" t="s">
        <v>108</v>
      </c>
      <c r="C22" s="17" t="s">
        <v>107</v>
      </c>
      <c r="D22" s="2">
        <v>34000</v>
      </c>
      <c r="E22" s="2">
        <v>2200</v>
      </c>
      <c r="F22" s="2">
        <v>0</v>
      </c>
      <c r="G22" s="2">
        <v>17500</v>
      </c>
      <c r="H22" s="18">
        <f t="shared" si="3"/>
        <v>-17500</v>
      </c>
      <c r="I22" s="2">
        <f>D22-G22</f>
        <v>16500</v>
      </c>
      <c r="J22" s="13">
        <f t="shared" si="2"/>
        <v>48.529411764705884</v>
      </c>
    </row>
    <row r="23" spans="2:12" s="12" customFormat="1" ht="12.75">
      <c r="B23" s="12" t="s">
        <v>109</v>
      </c>
      <c r="C23" s="12" t="s">
        <v>110</v>
      </c>
      <c r="D23" s="13">
        <v>129500</v>
      </c>
      <c r="E23" s="13">
        <v>40910.55</v>
      </c>
      <c r="F23" s="13">
        <f>0</f>
        <v>0</v>
      </c>
      <c r="G23" s="13">
        <f>G24</f>
        <v>3500</v>
      </c>
      <c r="H23" s="13">
        <f t="shared" si="3"/>
        <v>-3500</v>
      </c>
      <c r="I23" s="13">
        <f>I24+I25</f>
        <v>126000</v>
      </c>
      <c r="J23" s="13">
        <f t="shared" si="2"/>
        <v>97.2972972972973</v>
      </c>
      <c r="L23" s="13"/>
    </row>
    <row r="24" spans="1:10" ht="12.75" hidden="1">
      <c r="A24" s="17" t="s">
        <v>274</v>
      </c>
      <c r="B24" t="s">
        <v>111</v>
      </c>
      <c r="C24" s="17" t="s">
        <v>112</v>
      </c>
      <c r="D24" s="2">
        <v>129500</v>
      </c>
      <c r="E24" s="2">
        <v>40910.55</v>
      </c>
      <c r="F24" s="2">
        <v>0</v>
      </c>
      <c r="G24" s="2">
        <v>3500</v>
      </c>
      <c r="H24" s="18">
        <f t="shared" si="3"/>
        <v>-3500</v>
      </c>
      <c r="I24" s="2">
        <f>D24-G24</f>
        <v>126000</v>
      </c>
      <c r="J24" s="18">
        <f t="shared" si="2"/>
        <v>97.2972972972973</v>
      </c>
    </row>
    <row r="25" spans="1:10" ht="12.75" hidden="1">
      <c r="A25" s="17" t="s">
        <v>275</v>
      </c>
      <c r="B25" t="s">
        <v>113</v>
      </c>
      <c r="C25" t="s">
        <v>114</v>
      </c>
      <c r="D25" s="2">
        <v>0</v>
      </c>
      <c r="E25" s="2">
        <v>0</v>
      </c>
      <c r="F25" s="2">
        <v>0</v>
      </c>
      <c r="G25" s="2">
        <v>0</v>
      </c>
      <c r="H25" s="18">
        <f t="shared" si="3"/>
        <v>0</v>
      </c>
      <c r="I25" s="2">
        <v>0</v>
      </c>
      <c r="J25" s="13">
        <v>0</v>
      </c>
    </row>
    <row r="26" spans="2:10" s="12" customFormat="1" ht="12.75">
      <c r="B26" s="12" t="s">
        <v>115</v>
      </c>
      <c r="C26" s="12" t="s">
        <v>116</v>
      </c>
      <c r="D26" s="13">
        <v>104200</v>
      </c>
      <c r="E26" s="13">
        <v>20158.89</v>
      </c>
      <c r="F26" s="13">
        <f>F27+F29+F32</f>
        <v>6700</v>
      </c>
      <c r="G26" s="13">
        <f>G27+G29+G32</f>
        <v>24500</v>
      </c>
      <c r="H26" s="13">
        <f t="shared" si="3"/>
        <v>-17800</v>
      </c>
      <c r="I26" s="13">
        <f>I27+I29+I32</f>
        <v>86400</v>
      </c>
      <c r="J26" s="13">
        <f aca="true" t="shared" si="4" ref="J26:J61">I26/D26*100</f>
        <v>82.91746641074856</v>
      </c>
    </row>
    <row r="27" spans="2:10" s="12" customFormat="1" ht="12.75">
      <c r="B27" s="12" t="s">
        <v>117</v>
      </c>
      <c r="C27" s="12" t="s">
        <v>118</v>
      </c>
      <c r="D27" s="13">
        <v>17300</v>
      </c>
      <c r="E27" s="13">
        <v>5193.6</v>
      </c>
      <c r="F27" s="13">
        <f>F28</f>
        <v>6700</v>
      </c>
      <c r="G27" s="13">
        <f>G28</f>
        <v>0</v>
      </c>
      <c r="H27" s="13">
        <f t="shared" si="3"/>
        <v>6700</v>
      </c>
      <c r="I27" s="13">
        <f>I28</f>
        <v>24000</v>
      </c>
      <c r="J27" s="13">
        <f t="shared" si="4"/>
        <v>138.72832369942196</v>
      </c>
    </row>
    <row r="28" spans="1:10" ht="12.75" hidden="1">
      <c r="A28" s="17" t="s">
        <v>276</v>
      </c>
      <c r="B28" t="s">
        <v>119</v>
      </c>
      <c r="C28" s="17" t="s">
        <v>120</v>
      </c>
      <c r="D28" s="2">
        <v>17300</v>
      </c>
      <c r="E28" s="2">
        <v>5193.6</v>
      </c>
      <c r="F28" s="2">
        <v>6700</v>
      </c>
      <c r="G28" s="2">
        <v>0</v>
      </c>
      <c r="H28" s="18">
        <f t="shared" si="3"/>
        <v>6700</v>
      </c>
      <c r="I28" s="2">
        <f>D28+F28</f>
        <v>24000</v>
      </c>
      <c r="J28" s="18">
        <f t="shared" si="4"/>
        <v>138.72832369942196</v>
      </c>
    </row>
    <row r="29" spans="2:10" s="12" customFormat="1" ht="12.75">
      <c r="B29" s="12" t="s">
        <v>121</v>
      </c>
      <c r="C29" s="12" t="s">
        <v>122</v>
      </c>
      <c r="D29" s="13">
        <v>25000</v>
      </c>
      <c r="E29" s="13">
        <v>9140.34</v>
      </c>
      <c r="F29" s="13">
        <v>0</v>
      </c>
      <c r="G29" s="13">
        <f>G31</f>
        <v>5000</v>
      </c>
      <c r="H29" s="13">
        <f t="shared" si="3"/>
        <v>-5000</v>
      </c>
      <c r="I29" s="13">
        <f>SUM(I30:I31)</f>
        <v>20000</v>
      </c>
      <c r="J29" s="13">
        <f t="shared" si="4"/>
        <v>80</v>
      </c>
    </row>
    <row r="30" spans="1:10" ht="12.75" hidden="1">
      <c r="A30" s="17" t="s">
        <v>277</v>
      </c>
      <c r="B30" t="s">
        <v>123</v>
      </c>
      <c r="C30" t="s">
        <v>124</v>
      </c>
      <c r="D30" s="2">
        <v>16000</v>
      </c>
      <c r="E30" s="2">
        <v>7386.74</v>
      </c>
      <c r="F30" s="2">
        <v>0</v>
      </c>
      <c r="G30" s="2">
        <v>0</v>
      </c>
      <c r="H30" s="18">
        <f t="shared" si="3"/>
        <v>0</v>
      </c>
      <c r="I30" s="2">
        <v>16000</v>
      </c>
      <c r="J30" s="18">
        <f t="shared" si="4"/>
        <v>100</v>
      </c>
    </row>
    <row r="31" spans="1:10" ht="12.75" hidden="1">
      <c r="A31" s="17" t="s">
        <v>278</v>
      </c>
      <c r="B31" t="s">
        <v>125</v>
      </c>
      <c r="C31" t="s">
        <v>126</v>
      </c>
      <c r="D31" s="2">
        <v>9000</v>
      </c>
      <c r="E31" s="2">
        <v>1753.6</v>
      </c>
      <c r="F31" s="2">
        <v>0</v>
      </c>
      <c r="G31" s="2">
        <v>5000</v>
      </c>
      <c r="H31" s="18">
        <f t="shared" si="3"/>
        <v>-5000</v>
      </c>
      <c r="I31" s="2">
        <f>D31-G31</f>
        <v>4000</v>
      </c>
      <c r="J31" s="18">
        <f t="shared" si="4"/>
        <v>44.44444444444444</v>
      </c>
    </row>
    <row r="32" spans="2:10" s="12" customFormat="1" ht="12.75">
      <c r="B32" s="12" t="s">
        <v>127</v>
      </c>
      <c r="C32" s="12" t="s">
        <v>128</v>
      </c>
      <c r="D32" s="13">
        <v>61900</v>
      </c>
      <c r="E32" s="13">
        <v>5824.95</v>
      </c>
      <c r="F32" s="13">
        <f>0</f>
        <v>0</v>
      </c>
      <c r="G32" s="13">
        <f>G33+G35+G36</f>
        <v>19500</v>
      </c>
      <c r="H32" s="13">
        <f t="shared" si="3"/>
        <v>-19500</v>
      </c>
      <c r="I32" s="13">
        <f>SUM(I33:I36)</f>
        <v>42400</v>
      </c>
      <c r="J32" s="13">
        <f t="shared" si="4"/>
        <v>68.49757673667204</v>
      </c>
    </row>
    <row r="33" spans="1:10" ht="12.75" hidden="1">
      <c r="A33" s="17" t="s">
        <v>279</v>
      </c>
      <c r="B33" t="s">
        <v>129</v>
      </c>
      <c r="C33" t="s">
        <v>130</v>
      </c>
      <c r="D33" s="2">
        <v>16000</v>
      </c>
      <c r="E33" s="2">
        <v>1850</v>
      </c>
      <c r="F33" s="2"/>
      <c r="G33" s="2">
        <v>7500</v>
      </c>
      <c r="H33" s="18">
        <f t="shared" si="3"/>
        <v>-7500</v>
      </c>
      <c r="I33" s="2">
        <f>D33-G33</f>
        <v>8500</v>
      </c>
      <c r="J33" s="18">
        <f t="shared" si="4"/>
        <v>53.125</v>
      </c>
    </row>
    <row r="34" spans="1:10" ht="12.75" hidden="1">
      <c r="A34" s="17" t="s">
        <v>280</v>
      </c>
      <c r="B34" t="s">
        <v>131</v>
      </c>
      <c r="C34" t="s">
        <v>132</v>
      </c>
      <c r="D34" s="2">
        <v>3000</v>
      </c>
      <c r="E34" s="2">
        <v>1066.6</v>
      </c>
      <c r="F34" s="2">
        <v>0</v>
      </c>
      <c r="G34" s="2">
        <v>0</v>
      </c>
      <c r="H34" s="18">
        <f t="shared" si="3"/>
        <v>0</v>
      </c>
      <c r="I34" s="2">
        <v>3000</v>
      </c>
      <c r="J34" s="18">
        <f t="shared" si="4"/>
        <v>100</v>
      </c>
    </row>
    <row r="35" spans="1:10" ht="12.75" hidden="1">
      <c r="A35" s="17" t="s">
        <v>281</v>
      </c>
      <c r="B35" t="s">
        <v>133</v>
      </c>
      <c r="C35" s="17" t="s">
        <v>134</v>
      </c>
      <c r="D35" s="2">
        <v>35900</v>
      </c>
      <c r="E35" s="2">
        <v>0</v>
      </c>
      <c r="F35" s="2">
        <v>0</v>
      </c>
      <c r="G35" s="2">
        <v>11000</v>
      </c>
      <c r="H35" s="18">
        <f t="shared" si="3"/>
        <v>-11000</v>
      </c>
      <c r="I35" s="2">
        <f>D35-G35</f>
        <v>24900</v>
      </c>
      <c r="J35" s="18">
        <f t="shared" si="4"/>
        <v>69.35933147632312</v>
      </c>
    </row>
    <row r="36" spans="1:10" ht="12.75" hidden="1">
      <c r="A36" s="17" t="s">
        <v>282</v>
      </c>
      <c r="B36" t="s">
        <v>135</v>
      </c>
      <c r="C36" t="s">
        <v>136</v>
      </c>
      <c r="D36" s="2">
        <v>7000</v>
      </c>
      <c r="E36" s="2">
        <v>2908.35</v>
      </c>
      <c r="F36" s="2">
        <v>0</v>
      </c>
      <c r="G36" s="2">
        <v>1000</v>
      </c>
      <c r="H36" s="18">
        <f t="shared" si="3"/>
        <v>-1000</v>
      </c>
      <c r="I36" s="2">
        <f>D36-G36</f>
        <v>6000</v>
      </c>
      <c r="J36" s="18">
        <f t="shared" si="4"/>
        <v>85.71428571428571</v>
      </c>
    </row>
    <row r="37" spans="1:11" ht="12.75">
      <c r="A37" s="5" t="s">
        <v>18</v>
      </c>
      <c r="B37" s="5" t="s">
        <v>51</v>
      </c>
      <c r="C37" s="5" t="s">
        <v>52</v>
      </c>
      <c r="D37" s="5">
        <v>70000</v>
      </c>
      <c r="E37" s="5">
        <v>11941.47</v>
      </c>
      <c r="F37" s="5">
        <f>F38+F67</f>
        <v>2740</v>
      </c>
      <c r="G37" s="5">
        <f>G38+G67</f>
        <v>31575</v>
      </c>
      <c r="H37" s="5">
        <f>F37-G37</f>
        <v>-28835</v>
      </c>
      <c r="I37" s="5">
        <f>I38+I67</f>
        <v>41165</v>
      </c>
      <c r="J37" s="5">
        <f t="shared" si="4"/>
        <v>58.80714285714286</v>
      </c>
      <c r="K37" s="17"/>
    </row>
    <row r="38" spans="1:10" s="12" customFormat="1" ht="12.75">
      <c r="A38" s="13" t="s">
        <v>1</v>
      </c>
      <c r="B38" s="13" t="s">
        <v>98</v>
      </c>
      <c r="C38" s="13" t="s">
        <v>99</v>
      </c>
      <c r="D38" s="13">
        <v>65500</v>
      </c>
      <c r="E38" s="13">
        <v>8326.47</v>
      </c>
      <c r="F38" s="13">
        <f>F39+F64</f>
        <v>1125</v>
      </c>
      <c r="G38" s="13">
        <f>G39+G64</f>
        <v>31575</v>
      </c>
      <c r="H38" s="13">
        <f>F38-G38</f>
        <v>-30450</v>
      </c>
      <c r="I38" s="13">
        <f>I39+I64</f>
        <v>35050</v>
      </c>
      <c r="J38" s="13">
        <f t="shared" si="4"/>
        <v>53.511450381679396</v>
      </c>
    </row>
    <row r="39" spans="1:10" s="12" customFormat="1" ht="12.75">
      <c r="A39" s="12" t="s">
        <v>1</v>
      </c>
      <c r="B39" s="12" t="s">
        <v>115</v>
      </c>
      <c r="C39" s="12" t="s">
        <v>116</v>
      </c>
      <c r="D39" s="13">
        <v>65000</v>
      </c>
      <c r="E39" s="13">
        <v>8326.47</v>
      </c>
      <c r="F39" s="13">
        <f>F40+F45+F50+F58</f>
        <v>1125</v>
      </c>
      <c r="G39" s="13">
        <f>G40+G45+G50+G58</f>
        <v>31325</v>
      </c>
      <c r="H39" s="13">
        <f aca="true" t="shared" si="5" ref="H39:H73">F39-G39</f>
        <v>-30200</v>
      </c>
      <c r="I39" s="13">
        <f>I40+I45+I50+I58</f>
        <v>34800</v>
      </c>
      <c r="J39" s="13">
        <f t="shared" si="4"/>
        <v>53.53846153846153</v>
      </c>
    </row>
    <row r="40" spans="1:12" s="12" customFormat="1" ht="12.75">
      <c r="A40" s="12" t="s">
        <v>1</v>
      </c>
      <c r="B40" s="12" t="s">
        <v>117</v>
      </c>
      <c r="C40" s="12" t="s">
        <v>118</v>
      </c>
      <c r="D40" s="13">
        <v>6000</v>
      </c>
      <c r="E40" s="13">
        <v>0</v>
      </c>
      <c r="F40" s="13">
        <v>0</v>
      </c>
      <c r="G40" s="13">
        <f>G41+G42+G43+G44</f>
        <v>4700</v>
      </c>
      <c r="H40" s="13">
        <f t="shared" si="5"/>
        <v>-4700</v>
      </c>
      <c r="I40" s="13">
        <f>SUM(I41:I44)</f>
        <v>1300</v>
      </c>
      <c r="J40" s="13">
        <f t="shared" si="4"/>
        <v>21.666666666666668</v>
      </c>
      <c r="L40" s="13"/>
    </row>
    <row r="41" spans="1:10" ht="12.75" hidden="1">
      <c r="A41" s="17" t="s">
        <v>283</v>
      </c>
      <c r="B41" t="s">
        <v>137</v>
      </c>
      <c r="C41" t="s">
        <v>138</v>
      </c>
      <c r="D41" s="2">
        <v>2000</v>
      </c>
      <c r="E41" s="2">
        <v>0</v>
      </c>
      <c r="F41" s="2">
        <v>0</v>
      </c>
      <c r="G41" s="2">
        <v>700</v>
      </c>
      <c r="H41" s="18">
        <f t="shared" si="5"/>
        <v>-700</v>
      </c>
      <c r="I41" s="2">
        <f>D41-G41</f>
        <v>1300</v>
      </c>
      <c r="J41" s="18">
        <f t="shared" si="4"/>
        <v>65</v>
      </c>
    </row>
    <row r="42" spans="1:10" ht="12.75" hidden="1">
      <c r="A42" s="17" t="s">
        <v>284</v>
      </c>
      <c r="B42" t="s">
        <v>119</v>
      </c>
      <c r="C42" t="s">
        <v>120</v>
      </c>
      <c r="D42" s="2">
        <v>1000</v>
      </c>
      <c r="E42" s="2">
        <v>0</v>
      </c>
      <c r="F42" s="2">
        <v>0</v>
      </c>
      <c r="G42" s="2">
        <v>1000</v>
      </c>
      <c r="H42" s="18">
        <f t="shared" si="5"/>
        <v>-1000</v>
      </c>
      <c r="I42" s="2">
        <f>D42-G42</f>
        <v>0</v>
      </c>
      <c r="J42" s="18">
        <f t="shared" si="4"/>
        <v>0</v>
      </c>
    </row>
    <row r="43" spans="1:10" ht="12.75" hidden="1">
      <c r="A43" s="17" t="s">
        <v>285</v>
      </c>
      <c r="B43" t="s">
        <v>139</v>
      </c>
      <c r="C43" t="s">
        <v>140</v>
      </c>
      <c r="D43" s="2">
        <v>1000</v>
      </c>
      <c r="E43" s="2">
        <v>0</v>
      </c>
      <c r="F43" s="2">
        <v>0</v>
      </c>
      <c r="G43" s="2">
        <v>1000</v>
      </c>
      <c r="H43" s="18">
        <f t="shared" si="5"/>
        <v>-1000</v>
      </c>
      <c r="I43" s="2">
        <f>D43-G43</f>
        <v>0</v>
      </c>
      <c r="J43" s="18">
        <f t="shared" si="4"/>
        <v>0</v>
      </c>
    </row>
    <row r="44" spans="1:10" ht="12.75" hidden="1">
      <c r="A44" s="17" t="s">
        <v>286</v>
      </c>
      <c r="B44" t="s">
        <v>141</v>
      </c>
      <c r="C44" t="s">
        <v>142</v>
      </c>
      <c r="D44" s="2">
        <v>2000</v>
      </c>
      <c r="E44" s="2">
        <v>0</v>
      </c>
      <c r="F44" s="2">
        <v>0</v>
      </c>
      <c r="G44" s="2">
        <v>2000</v>
      </c>
      <c r="H44" s="18">
        <f t="shared" si="5"/>
        <v>-2000</v>
      </c>
      <c r="I44" s="2">
        <f>D44-G44</f>
        <v>0</v>
      </c>
      <c r="J44" s="18">
        <f t="shared" si="4"/>
        <v>0</v>
      </c>
    </row>
    <row r="45" spans="2:10" s="12" customFormat="1" ht="12.75">
      <c r="B45" s="12" t="s">
        <v>121</v>
      </c>
      <c r="C45" s="12" t="s">
        <v>122</v>
      </c>
      <c r="D45" s="13">
        <v>17000</v>
      </c>
      <c r="E45" s="13">
        <v>2011.33</v>
      </c>
      <c r="F45" s="13">
        <v>0</v>
      </c>
      <c r="G45" s="13">
        <f>G46+G48+G49</f>
        <v>8625</v>
      </c>
      <c r="H45" s="13">
        <f t="shared" si="5"/>
        <v>-8625</v>
      </c>
      <c r="I45" s="13">
        <f>SUM(I46:I49)</f>
        <v>8375</v>
      </c>
      <c r="J45" s="13">
        <f t="shared" si="4"/>
        <v>49.26470588235294</v>
      </c>
    </row>
    <row r="46" spans="1:10" ht="12.75" hidden="1">
      <c r="A46" s="17" t="s">
        <v>287</v>
      </c>
      <c r="B46" t="s">
        <v>143</v>
      </c>
      <c r="C46" t="s">
        <v>144</v>
      </c>
      <c r="D46" s="2">
        <v>8000</v>
      </c>
      <c r="E46" s="2">
        <v>1723.33</v>
      </c>
      <c r="F46" s="2">
        <v>0</v>
      </c>
      <c r="G46" s="2">
        <v>5125</v>
      </c>
      <c r="H46" s="18">
        <f t="shared" si="5"/>
        <v>-5125</v>
      </c>
      <c r="I46" s="2">
        <f>D46-G46</f>
        <v>2875</v>
      </c>
      <c r="J46" s="18">
        <f t="shared" si="4"/>
        <v>35.9375</v>
      </c>
    </row>
    <row r="47" spans="1:10" ht="12.75" hidden="1">
      <c r="A47" s="17" t="s">
        <v>288</v>
      </c>
      <c r="B47" t="s">
        <v>123</v>
      </c>
      <c r="C47" t="s">
        <v>124</v>
      </c>
      <c r="D47" s="2">
        <v>2000</v>
      </c>
      <c r="E47" s="2">
        <v>0</v>
      </c>
      <c r="F47" s="2">
        <v>0</v>
      </c>
      <c r="G47" s="2">
        <v>0</v>
      </c>
      <c r="H47" s="18">
        <f t="shared" si="5"/>
        <v>0</v>
      </c>
      <c r="I47" s="2">
        <v>2000</v>
      </c>
      <c r="J47" s="18">
        <f t="shared" si="4"/>
        <v>100</v>
      </c>
    </row>
    <row r="48" spans="1:10" ht="12.75" hidden="1">
      <c r="A48" s="17" t="s">
        <v>289</v>
      </c>
      <c r="B48" t="s">
        <v>125</v>
      </c>
      <c r="C48" t="s">
        <v>145</v>
      </c>
      <c r="D48" s="2">
        <v>5000</v>
      </c>
      <c r="E48" s="2">
        <v>0</v>
      </c>
      <c r="F48" s="2">
        <v>0</v>
      </c>
      <c r="G48" s="2">
        <v>2500</v>
      </c>
      <c r="H48" s="18">
        <f t="shared" si="5"/>
        <v>-2500</v>
      </c>
      <c r="I48" s="2">
        <f>D48-G48</f>
        <v>2500</v>
      </c>
      <c r="J48" s="18">
        <f t="shared" si="4"/>
        <v>50</v>
      </c>
    </row>
    <row r="49" spans="1:10" ht="12.75" hidden="1">
      <c r="A49" s="17" t="s">
        <v>290</v>
      </c>
      <c r="B49" t="s">
        <v>146</v>
      </c>
      <c r="C49" t="s">
        <v>147</v>
      </c>
      <c r="D49" s="2">
        <v>2000</v>
      </c>
      <c r="E49" s="2">
        <v>288</v>
      </c>
      <c r="F49" s="2">
        <v>0</v>
      </c>
      <c r="G49" s="2">
        <v>1000</v>
      </c>
      <c r="H49" s="18">
        <f t="shared" si="5"/>
        <v>-1000</v>
      </c>
      <c r="I49" s="2">
        <f>D49-G49</f>
        <v>1000</v>
      </c>
      <c r="J49" s="18">
        <f t="shared" si="4"/>
        <v>50</v>
      </c>
    </row>
    <row r="50" spans="2:10" s="12" customFormat="1" ht="12.75">
      <c r="B50" s="12" t="s">
        <v>127</v>
      </c>
      <c r="C50" s="12" t="s">
        <v>128</v>
      </c>
      <c r="D50" s="13">
        <v>29500</v>
      </c>
      <c r="E50" s="13">
        <v>3431.25</v>
      </c>
      <c r="F50" s="13">
        <f>0</f>
        <v>0</v>
      </c>
      <c r="G50" s="13">
        <f>G52+G54+G55+G57</f>
        <v>13000</v>
      </c>
      <c r="H50" s="13">
        <f t="shared" si="5"/>
        <v>-13000</v>
      </c>
      <c r="I50" s="13">
        <f>SUM(I51:I57)</f>
        <v>16500</v>
      </c>
      <c r="J50" s="13">
        <f t="shared" si="4"/>
        <v>55.932203389830505</v>
      </c>
    </row>
    <row r="51" spans="1:10" ht="12.75" hidden="1">
      <c r="A51" s="17" t="s">
        <v>291</v>
      </c>
      <c r="B51" t="s">
        <v>148</v>
      </c>
      <c r="C51" t="s">
        <v>149</v>
      </c>
      <c r="D51" s="2">
        <v>7000</v>
      </c>
      <c r="E51" s="2">
        <v>2403.32</v>
      </c>
      <c r="F51" s="2">
        <v>0</v>
      </c>
      <c r="G51" s="2">
        <v>0</v>
      </c>
      <c r="H51" s="18">
        <f t="shared" si="5"/>
        <v>0</v>
      </c>
      <c r="I51" s="2">
        <v>7000</v>
      </c>
      <c r="J51" s="18">
        <f t="shared" si="4"/>
        <v>100</v>
      </c>
    </row>
    <row r="52" spans="1:10" ht="12.75" hidden="1">
      <c r="A52" s="17" t="s">
        <v>292</v>
      </c>
      <c r="B52" t="s">
        <v>129</v>
      </c>
      <c r="C52" t="s">
        <v>130</v>
      </c>
      <c r="D52" s="2">
        <v>5000</v>
      </c>
      <c r="E52" s="2">
        <v>0</v>
      </c>
      <c r="F52" s="2">
        <v>0</v>
      </c>
      <c r="G52" s="2">
        <v>5000</v>
      </c>
      <c r="H52" s="18">
        <f t="shared" si="5"/>
        <v>-5000</v>
      </c>
      <c r="I52" s="2">
        <f>D52-G52</f>
        <v>0</v>
      </c>
      <c r="J52" s="18">
        <f t="shared" si="4"/>
        <v>0</v>
      </c>
    </row>
    <row r="53" spans="1:10" ht="12.75" hidden="1">
      <c r="A53" s="17" t="s">
        <v>293</v>
      </c>
      <c r="B53" t="s">
        <v>150</v>
      </c>
      <c r="C53" t="s">
        <v>151</v>
      </c>
      <c r="D53" s="2">
        <v>500</v>
      </c>
      <c r="E53" s="2">
        <v>0</v>
      </c>
      <c r="F53" s="2">
        <v>0</v>
      </c>
      <c r="G53" s="2">
        <v>0</v>
      </c>
      <c r="H53" s="18">
        <f t="shared" si="5"/>
        <v>0</v>
      </c>
      <c r="I53" s="2">
        <v>500</v>
      </c>
      <c r="J53" s="18">
        <f t="shared" si="4"/>
        <v>100</v>
      </c>
    </row>
    <row r="54" spans="1:10" ht="12.75" hidden="1">
      <c r="A54" s="17" t="s">
        <v>294</v>
      </c>
      <c r="B54" t="s">
        <v>131</v>
      </c>
      <c r="C54" t="s">
        <v>132</v>
      </c>
      <c r="D54" s="2">
        <v>2000</v>
      </c>
      <c r="E54" s="2">
        <v>0</v>
      </c>
      <c r="F54" s="2">
        <v>0</v>
      </c>
      <c r="G54" s="2">
        <v>500</v>
      </c>
      <c r="H54" s="18">
        <f t="shared" si="5"/>
        <v>-500</v>
      </c>
      <c r="I54" s="2">
        <f>D54-G54</f>
        <v>1500</v>
      </c>
      <c r="J54" s="18">
        <f t="shared" si="4"/>
        <v>75</v>
      </c>
    </row>
    <row r="55" spans="1:10" ht="12.75" hidden="1">
      <c r="A55" s="17" t="s">
        <v>295</v>
      </c>
      <c r="B55" t="s">
        <v>133</v>
      </c>
      <c r="C55" t="s">
        <v>134</v>
      </c>
      <c r="D55" s="2">
        <v>5000</v>
      </c>
      <c r="E55" s="2">
        <v>0</v>
      </c>
      <c r="F55" s="2">
        <v>0</v>
      </c>
      <c r="G55" s="2">
        <v>1500</v>
      </c>
      <c r="H55" s="18">
        <f t="shared" si="5"/>
        <v>-1500</v>
      </c>
      <c r="I55" s="2">
        <f>D55-G55</f>
        <v>3500</v>
      </c>
      <c r="J55" s="18">
        <f t="shared" si="4"/>
        <v>70</v>
      </c>
    </row>
    <row r="56" spans="1:10" ht="12.75" hidden="1">
      <c r="A56" s="17" t="s">
        <v>296</v>
      </c>
      <c r="B56" t="s">
        <v>152</v>
      </c>
      <c r="C56" t="s">
        <v>153</v>
      </c>
      <c r="D56" s="2">
        <v>3000</v>
      </c>
      <c r="E56" s="2">
        <v>1027.93</v>
      </c>
      <c r="F56" s="2">
        <v>0</v>
      </c>
      <c r="G56" s="2">
        <v>0</v>
      </c>
      <c r="H56" s="18">
        <f t="shared" si="5"/>
        <v>0</v>
      </c>
      <c r="I56" s="2">
        <v>3000</v>
      </c>
      <c r="J56" s="18">
        <f t="shared" si="4"/>
        <v>100</v>
      </c>
    </row>
    <row r="57" spans="1:10" ht="12.75" hidden="1">
      <c r="A57" s="17" t="s">
        <v>297</v>
      </c>
      <c r="B57" t="s">
        <v>135</v>
      </c>
      <c r="C57" t="s">
        <v>136</v>
      </c>
      <c r="D57" s="2">
        <v>7000</v>
      </c>
      <c r="E57" s="2">
        <v>0</v>
      </c>
      <c r="F57" s="2">
        <v>0</v>
      </c>
      <c r="G57" s="2">
        <v>6000</v>
      </c>
      <c r="H57" s="18">
        <f t="shared" si="5"/>
        <v>-6000</v>
      </c>
      <c r="I57" s="2">
        <f>D57-G57</f>
        <v>1000</v>
      </c>
      <c r="J57" s="18">
        <f t="shared" si="4"/>
        <v>14.285714285714285</v>
      </c>
    </row>
    <row r="58" spans="2:10" s="12" customFormat="1" ht="12.75">
      <c r="B58" s="12" t="s">
        <v>154</v>
      </c>
      <c r="C58" s="12" t="s">
        <v>155</v>
      </c>
      <c r="D58" s="13">
        <v>12500</v>
      </c>
      <c r="E58" s="13">
        <v>2883.89</v>
      </c>
      <c r="F58" s="13">
        <f>F62</f>
        <v>1125</v>
      </c>
      <c r="G58" s="13">
        <f>G60+G61+G63</f>
        <v>5000</v>
      </c>
      <c r="H58" s="13">
        <f t="shared" si="5"/>
        <v>-3875</v>
      </c>
      <c r="I58" s="13">
        <f>SUM(I59:I63)</f>
        <v>8625</v>
      </c>
      <c r="J58" s="13">
        <f t="shared" si="4"/>
        <v>69</v>
      </c>
    </row>
    <row r="59" spans="1:10" ht="12.75" hidden="1">
      <c r="A59" s="17" t="s">
        <v>298</v>
      </c>
      <c r="B59" t="s">
        <v>156</v>
      </c>
      <c r="C59" t="s">
        <v>157</v>
      </c>
      <c r="D59" s="2">
        <v>5500</v>
      </c>
      <c r="E59" s="2">
        <v>2480.88</v>
      </c>
      <c r="F59" s="2">
        <v>0</v>
      </c>
      <c r="G59" s="2">
        <v>0</v>
      </c>
      <c r="H59" s="18">
        <f t="shared" si="5"/>
        <v>0</v>
      </c>
      <c r="I59" s="2">
        <v>5500</v>
      </c>
      <c r="J59" s="18">
        <f t="shared" si="4"/>
        <v>100</v>
      </c>
    </row>
    <row r="60" spans="1:10" ht="12.75" hidden="1">
      <c r="A60" s="17" t="s">
        <v>299</v>
      </c>
      <c r="B60" t="s">
        <v>158</v>
      </c>
      <c r="C60" t="s">
        <v>159</v>
      </c>
      <c r="D60" s="2">
        <v>3000</v>
      </c>
      <c r="E60" s="2">
        <v>403.01</v>
      </c>
      <c r="F60" s="2">
        <v>0</v>
      </c>
      <c r="G60" s="2">
        <v>2500</v>
      </c>
      <c r="H60" s="18">
        <f t="shared" si="5"/>
        <v>-2500</v>
      </c>
      <c r="I60" s="2">
        <f>D60-G60</f>
        <v>500</v>
      </c>
      <c r="J60" s="18">
        <f t="shared" si="4"/>
        <v>16.666666666666664</v>
      </c>
    </row>
    <row r="61" spans="1:10" ht="12.75" hidden="1">
      <c r="A61" s="17" t="s">
        <v>300</v>
      </c>
      <c r="B61" t="s">
        <v>160</v>
      </c>
      <c r="C61" t="s">
        <v>161</v>
      </c>
      <c r="D61" s="2">
        <v>2000</v>
      </c>
      <c r="E61" s="2">
        <v>0</v>
      </c>
      <c r="F61" s="2">
        <v>0</v>
      </c>
      <c r="G61" s="2">
        <v>500</v>
      </c>
      <c r="H61" s="18">
        <f t="shared" si="5"/>
        <v>-500</v>
      </c>
      <c r="I61" s="2">
        <f>D61-G61</f>
        <v>1500</v>
      </c>
      <c r="J61" s="18">
        <f t="shared" si="4"/>
        <v>75</v>
      </c>
    </row>
    <row r="62" spans="1:10" ht="12.75" hidden="1">
      <c r="A62" s="17"/>
      <c r="B62" s="11">
        <v>3295</v>
      </c>
      <c r="C62" s="17" t="s">
        <v>216</v>
      </c>
      <c r="D62" s="2"/>
      <c r="E62" s="2"/>
      <c r="F62" s="2">
        <v>1125</v>
      </c>
      <c r="G62" s="2">
        <v>0</v>
      </c>
      <c r="H62" s="18">
        <f t="shared" si="5"/>
        <v>1125</v>
      </c>
      <c r="I62" s="2">
        <f>D62+F62</f>
        <v>1125</v>
      </c>
      <c r="J62" s="18">
        <v>0</v>
      </c>
    </row>
    <row r="63" spans="1:10" ht="12.75" hidden="1">
      <c r="A63" s="17" t="s">
        <v>301</v>
      </c>
      <c r="B63" t="s">
        <v>162</v>
      </c>
      <c r="C63" t="s">
        <v>155</v>
      </c>
      <c r="D63" s="2">
        <v>2000</v>
      </c>
      <c r="E63" s="2">
        <v>0</v>
      </c>
      <c r="F63" s="2">
        <v>0</v>
      </c>
      <c r="G63" s="2">
        <v>2000</v>
      </c>
      <c r="H63" s="18">
        <f t="shared" si="5"/>
        <v>-2000</v>
      </c>
      <c r="I63" s="2">
        <f>D63-G63</f>
        <v>0</v>
      </c>
      <c r="J63" s="18">
        <f aca="true" t="shared" si="6" ref="J63:J70">I63/D63*100</f>
        <v>0</v>
      </c>
    </row>
    <row r="64" spans="2:10" s="12" customFormat="1" ht="12.75">
      <c r="B64" s="12" t="s">
        <v>163</v>
      </c>
      <c r="C64" s="12" t="s">
        <v>164</v>
      </c>
      <c r="D64" s="13">
        <v>500</v>
      </c>
      <c r="E64" s="13">
        <v>0</v>
      </c>
      <c r="F64" s="13">
        <v>0</v>
      </c>
      <c r="G64" s="13">
        <f>G65</f>
        <v>250</v>
      </c>
      <c r="H64" s="13">
        <f t="shared" si="5"/>
        <v>-250</v>
      </c>
      <c r="I64" s="13">
        <f>I65</f>
        <v>250</v>
      </c>
      <c r="J64" s="13">
        <f t="shared" si="6"/>
        <v>50</v>
      </c>
    </row>
    <row r="65" spans="2:10" s="12" customFormat="1" ht="12.75">
      <c r="B65" s="12" t="s">
        <v>165</v>
      </c>
      <c r="C65" s="12" t="s">
        <v>166</v>
      </c>
      <c r="D65" s="13">
        <v>500</v>
      </c>
      <c r="E65" s="13">
        <v>0</v>
      </c>
      <c r="F65" s="13">
        <v>0</v>
      </c>
      <c r="G65" s="13">
        <f>G66</f>
        <v>250</v>
      </c>
      <c r="H65" s="13">
        <f t="shared" si="5"/>
        <v>-250</v>
      </c>
      <c r="I65" s="13">
        <f>I66</f>
        <v>250</v>
      </c>
      <c r="J65" s="13">
        <f t="shared" si="6"/>
        <v>50</v>
      </c>
    </row>
    <row r="66" spans="1:10" ht="12.75" hidden="1">
      <c r="A66" s="17" t="s">
        <v>302</v>
      </c>
      <c r="B66" t="s">
        <v>167</v>
      </c>
      <c r="C66" t="s">
        <v>168</v>
      </c>
      <c r="D66" s="2">
        <v>500</v>
      </c>
      <c r="E66" s="2">
        <v>0</v>
      </c>
      <c r="F66" s="2">
        <v>0</v>
      </c>
      <c r="G66" s="2">
        <v>250</v>
      </c>
      <c r="H66" s="18">
        <f t="shared" si="5"/>
        <v>-250</v>
      </c>
      <c r="I66" s="2">
        <f>D66-G66</f>
        <v>250</v>
      </c>
      <c r="J66" s="18">
        <f t="shared" si="6"/>
        <v>50</v>
      </c>
    </row>
    <row r="67" spans="1:10" s="12" customFormat="1" ht="12.75">
      <c r="A67" s="13"/>
      <c r="B67" s="13" t="s">
        <v>169</v>
      </c>
      <c r="C67" s="13" t="s">
        <v>170</v>
      </c>
      <c r="D67" s="13">
        <v>4500</v>
      </c>
      <c r="E67" s="13">
        <v>3615</v>
      </c>
      <c r="F67" s="13">
        <f>F68+F71</f>
        <v>1615</v>
      </c>
      <c r="G67" s="13">
        <v>0</v>
      </c>
      <c r="H67" s="13">
        <f t="shared" si="5"/>
        <v>1615</v>
      </c>
      <c r="I67" s="13">
        <f>I68+I71</f>
        <v>6115</v>
      </c>
      <c r="J67" s="13">
        <f t="shared" si="6"/>
        <v>135.88888888888889</v>
      </c>
    </row>
    <row r="68" spans="2:10" s="12" customFormat="1" ht="12.75">
      <c r="B68" s="12" t="s">
        <v>171</v>
      </c>
      <c r="C68" s="12" t="s">
        <v>172</v>
      </c>
      <c r="D68" s="13">
        <v>4500</v>
      </c>
      <c r="E68" s="13">
        <v>2100</v>
      </c>
      <c r="F68" s="13">
        <f>F69</f>
        <v>100</v>
      </c>
      <c r="G68" s="13">
        <v>0</v>
      </c>
      <c r="H68" s="13">
        <f t="shared" si="5"/>
        <v>100</v>
      </c>
      <c r="I68" s="13">
        <f>I69</f>
        <v>4600</v>
      </c>
      <c r="J68" s="13">
        <f t="shared" si="6"/>
        <v>102.22222222222221</v>
      </c>
    </row>
    <row r="69" spans="2:10" s="12" customFormat="1" ht="12.75">
      <c r="B69" s="12" t="s">
        <v>173</v>
      </c>
      <c r="C69" s="12" t="s">
        <v>174</v>
      </c>
      <c r="D69" s="13">
        <v>4500</v>
      </c>
      <c r="E69" s="13">
        <v>2100</v>
      </c>
      <c r="F69" s="13">
        <f>F70</f>
        <v>100</v>
      </c>
      <c r="G69" s="13">
        <v>0</v>
      </c>
      <c r="H69" s="13">
        <f t="shared" si="5"/>
        <v>100</v>
      </c>
      <c r="I69" s="13">
        <f>I70</f>
        <v>4600</v>
      </c>
      <c r="J69" s="13">
        <f t="shared" si="6"/>
        <v>102.22222222222221</v>
      </c>
    </row>
    <row r="70" spans="1:10" ht="12.75" hidden="1">
      <c r="A70" s="17" t="s">
        <v>303</v>
      </c>
      <c r="B70" t="s">
        <v>175</v>
      </c>
      <c r="C70" s="17" t="s">
        <v>176</v>
      </c>
      <c r="D70" s="2">
        <v>4500</v>
      </c>
      <c r="E70" s="2">
        <v>2100</v>
      </c>
      <c r="F70" s="2">
        <v>100</v>
      </c>
      <c r="G70" s="2">
        <v>0</v>
      </c>
      <c r="H70" s="18">
        <f t="shared" si="5"/>
        <v>100</v>
      </c>
      <c r="I70" s="2">
        <f>D70+F70</f>
        <v>4600</v>
      </c>
      <c r="J70" s="18">
        <f t="shared" si="6"/>
        <v>102.22222222222221</v>
      </c>
    </row>
    <row r="71" spans="2:10" s="12" customFormat="1" ht="12.75">
      <c r="B71" s="12" t="s">
        <v>177</v>
      </c>
      <c r="C71" s="12" t="s">
        <v>178</v>
      </c>
      <c r="D71" s="13">
        <v>0</v>
      </c>
      <c r="E71" s="13">
        <v>1515</v>
      </c>
      <c r="F71" s="13">
        <f>F73</f>
        <v>1515</v>
      </c>
      <c r="G71" s="13">
        <v>0</v>
      </c>
      <c r="H71" s="13">
        <f t="shared" si="5"/>
        <v>1515</v>
      </c>
      <c r="I71" s="13">
        <f>I72</f>
        <v>1515</v>
      </c>
      <c r="J71" s="13">
        <v>0</v>
      </c>
    </row>
    <row r="72" spans="2:10" s="12" customFormat="1" ht="12.75">
      <c r="B72" s="12" t="s">
        <v>179</v>
      </c>
      <c r="C72" s="12" t="s">
        <v>180</v>
      </c>
      <c r="D72" s="13">
        <v>0</v>
      </c>
      <c r="E72" s="13">
        <v>1515</v>
      </c>
      <c r="F72" s="13">
        <f>F73</f>
        <v>1515</v>
      </c>
      <c r="G72" s="13">
        <v>0</v>
      </c>
      <c r="H72" s="13">
        <f t="shared" si="5"/>
        <v>1515</v>
      </c>
      <c r="I72" s="13">
        <f>I73</f>
        <v>1515</v>
      </c>
      <c r="J72" s="13">
        <v>0</v>
      </c>
    </row>
    <row r="73" spans="1:10" ht="12.75" hidden="1">
      <c r="A73" s="17" t="s">
        <v>304</v>
      </c>
      <c r="B73" t="s">
        <v>181</v>
      </c>
      <c r="C73" t="s">
        <v>182</v>
      </c>
      <c r="D73" s="2">
        <v>0</v>
      </c>
      <c r="E73" s="2">
        <v>1515</v>
      </c>
      <c r="F73" s="2">
        <v>1515</v>
      </c>
      <c r="G73" s="2">
        <v>0</v>
      </c>
      <c r="H73" s="18">
        <f t="shared" si="5"/>
        <v>1515</v>
      </c>
      <c r="I73" s="2">
        <f>D73+F73</f>
        <v>1515</v>
      </c>
      <c r="J73" s="18">
        <v>0</v>
      </c>
    </row>
    <row r="74" spans="1:10" ht="12.75">
      <c r="A74" s="3" t="s">
        <v>95</v>
      </c>
      <c r="B74" s="3" t="s">
        <v>183</v>
      </c>
      <c r="C74" s="3" t="s">
        <v>184</v>
      </c>
      <c r="D74" s="3">
        <v>10000</v>
      </c>
      <c r="E74" s="3">
        <v>0</v>
      </c>
      <c r="F74" s="3">
        <f>F75</f>
        <v>0</v>
      </c>
      <c r="G74" s="3">
        <f>G75</f>
        <v>5000</v>
      </c>
      <c r="H74" s="3">
        <f aca="true" t="shared" si="7" ref="H74:H89">F74-G74</f>
        <v>-5000</v>
      </c>
      <c r="I74" s="3">
        <f>I75</f>
        <v>5000</v>
      </c>
      <c r="J74" s="3">
        <f aca="true" t="shared" si="8" ref="J74:J86">I74/D74*100</f>
        <v>50</v>
      </c>
    </row>
    <row r="75" spans="1:10" ht="12.75">
      <c r="A75" s="5" t="s">
        <v>18</v>
      </c>
      <c r="B75" s="5" t="s">
        <v>19</v>
      </c>
      <c r="C75" s="5" t="s">
        <v>20</v>
      </c>
      <c r="D75" s="5">
        <v>10000</v>
      </c>
      <c r="E75" s="5">
        <v>0</v>
      </c>
      <c r="F75" s="5">
        <f>SUM(F76:F80)</f>
        <v>0</v>
      </c>
      <c r="G75" s="5">
        <f aca="true" t="shared" si="9" ref="G75:I77">G76</f>
        <v>5000</v>
      </c>
      <c r="H75" s="5">
        <f t="shared" si="7"/>
        <v>-5000</v>
      </c>
      <c r="I75" s="27">
        <f t="shared" si="9"/>
        <v>5000</v>
      </c>
      <c r="J75" s="5">
        <f t="shared" si="8"/>
        <v>50</v>
      </c>
    </row>
    <row r="76" spans="1:10" s="12" customFormat="1" ht="12.75">
      <c r="A76" s="13" t="s">
        <v>1</v>
      </c>
      <c r="B76" s="13" t="s">
        <v>98</v>
      </c>
      <c r="C76" s="13" t="s">
        <v>99</v>
      </c>
      <c r="D76" s="13">
        <v>10000</v>
      </c>
      <c r="E76" s="13">
        <v>0</v>
      </c>
      <c r="F76" s="13">
        <v>0</v>
      </c>
      <c r="G76" s="13">
        <f t="shared" si="9"/>
        <v>5000</v>
      </c>
      <c r="H76" s="13">
        <f t="shared" si="7"/>
        <v>-5000</v>
      </c>
      <c r="I76" s="13">
        <f t="shared" si="9"/>
        <v>5000</v>
      </c>
      <c r="J76" s="13">
        <f t="shared" si="8"/>
        <v>50</v>
      </c>
    </row>
    <row r="77" spans="1:10" s="12" customFormat="1" ht="12.75">
      <c r="A77" s="12" t="s">
        <v>1</v>
      </c>
      <c r="B77" s="12" t="s">
        <v>115</v>
      </c>
      <c r="C77" s="12" t="s">
        <v>116</v>
      </c>
      <c r="D77" s="13">
        <v>10000</v>
      </c>
      <c r="E77" s="13">
        <v>0</v>
      </c>
      <c r="F77" s="13">
        <v>0</v>
      </c>
      <c r="G77" s="13">
        <f t="shared" si="9"/>
        <v>5000</v>
      </c>
      <c r="H77" s="13">
        <f t="shared" si="7"/>
        <v>-5000</v>
      </c>
      <c r="I77" s="13">
        <f t="shared" si="9"/>
        <v>5000</v>
      </c>
      <c r="J77" s="13">
        <f t="shared" si="8"/>
        <v>50</v>
      </c>
    </row>
    <row r="78" spans="1:10" s="12" customFormat="1" ht="12.75">
      <c r="A78" s="12" t="s">
        <v>1</v>
      </c>
      <c r="B78" s="12" t="s">
        <v>127</v>
      </c>
      <c r="C78" s="12" t="s">
        <v>128</v>
      </c>
      <c r="D78" s="13">
        <v>10000</v>
      </c>
      <c r="E78" s="13">
        <v>0</v>
      </c>
      <c r="F78" s="13">
        <v>0</v>
      </c>
      <c r="G78" s="13">
        <f>G79+G80</f>
        <v>5000</v>
      </c>
      <c r="H78" s="13">
        <f t="shared" si="7"/>
        <v>-5000</v>
      </c>
      <c r="I78" s="13">
        <f>I79+I80</f>
        <v>5000</v>
      </c>
      <c r="J78" s="13">
        <f t="shared" si="8"/>
        <v>50</v>
      </c>
    </row>
    <row r="79" spans="1:10" ht="12.75" hidden="1">
      <c r="A79" s="17" t="s">
        <v>305</v>
      </c>
      <c r="B79" t="s">
        <v>133</v>
      </c>
      <c r="C79" t="s">
        <v>134</v>
      </c>
      <c r="D79" s="2">
        <v>5000</v>
      </c>
      <c r="E79" s="2">
        <v>0</v>
      </c>
      <c r="F79" s="2">
        <v>0</v>
      </c>
      <c r="G79" s="2">
        <v>2500</v>
      </c>
      <c r="H79" s="18">
        <f t="shared" si="7"/>
        <v>-2500</v>
      </c>
      <c r="I79" s="2">
        <f>D79-G79</f>
        <v>2500</v>
      </c>
      <c r="J79" s="18">
        <f t="shared" si="8"/>
        <v>50</v>
      </c>
    </row>
    <row r="80" spans="1:10" ht="12.75" hidden="1">
      <c r="A80" s="17" t="s">
        <v>306</v>
      </c>
      <c r="B80" t="s">
        <v>135</v>
      </c>
      <c r="C80" t="s">
        <v>136</v>
      </c>
      <c r="D80" s="2">
        <v>5000</v>
      </c>
      <c r="E80" s="2">
        <v>0</v>
      </c>
      <c r="F80" s="2">
        <v>0</v>
      </c>
      <c r="G80" s="2">
        <v>2500</v>
      </c>
      <c r="H80" s="18">
        <f t="shared" si="7"/>
        <v>-2500</v>
      </c>
      <c r="I80" s="2">
        <f>D80-G80</f>
        <v>2500</v>
      </c>
      <c r="J80" s="18">
        <f t="shared" si="8"/>
        <v>50</v>
      </c>
    </row>
    <row r="81" spans="1:10" ht="12.75">
      <c r="A81" s="3" t="s">
        <v>95</v>
      </c>
      <c r="B81" s="3" t="s">
        <v>185</v>
      </c>
      <c r="C81" s="3" t="s">
        <v>186</v>
      </c>
      <c r="D81" s="3">
        <v>95000</v>
      </c>
      <c r="E81" s="3">
        <v>29584.25</v>
      </c>
      <c r="F81" s="3">
        <f>F82+F88+F106+F118+F123</f>
        <v>14479</v>
      </c>
      <c r="G81" s="3">
        <f>G82+G88+G106+G118+G123</f>
        <v>62973</v>
      </c>
      <c r="H81" s="3">
        <f t="shared" si="7"/>
        <v>-48494</v>
      </c>
      <c r="I81" s="3">
        <f>I82+I88+I106+I118+I123</f>
        <v>46506</v>
      </c>
      <c r="J81" s="3">
        <f t="shared" si="8"/>
        <v>48.95368421052632</v>
      </c>
    </row>
    <row r="82" spans="1:10" ht="12.75">
      <c r="A82" s="5" t="s">
        <v>18</v>
      </c>
      <c r="B82" s="5" t="s">
        <v>19</v>
      </c>
      <c r="C82" s="5" t="s">
        <v>20</v>
      </c>
      <c r="D82" s="5">
        <v>40000</v>
      </c>
      <c r="E82" s="5">
        <v>29000</v>
      </c>
      <c r="F82" s="5">
        <f aca="true" t="shared" si="10" ref="F82:I84">F83</f>
        <v>11000</v>
      </c>
      <c r="G82" s="5">
        <f t="shared" si="10"/>
        <v>11000</v>
      </c>
      <c r="H82" s="5">
        <f t="shared" si="7"/>
        <v>0</v>
      </c>
      <c r="I82" s="27">
        <f t="shared" si="10"/>
        <v>40000</v>
      </c>
      <c r="J82" s="5">
        <f t="shared" si="8"/>
        <v>100</v>
      </c>
    </row>
    <row r="83" spans="1:10" s="12" customFormat="1" ht="12.75">
      <c r="A83" s="13" t="s">
        <v>1</v>
      </c>
      <c r="B83" s="13" t="s">
        <v>98</v>
      </c>
      <c r="C83" s="13" t="s">
        <v>99</v>
      </c>
      <c r="D83" s="13">
        <v>40000</v>
      </c>
      <c r="E83" s="13">
        <v>29000</v>
      </c>
      <c r="F83" s="13">
        <f t="shared" si="10"/>
        <v>11000</v>
      </c>
      <c r="G83" s="13">
        <f t="shared" si="10"/>
        <v>11000</v>
      </c>
      <c r="H83" s="13">
        <f t="shared" si="7"/>
        <v>0</v>
      </c>
      <c r="I83" s="13">
        <f t="shared" si="10"/>
        <v>40000</v>
      </c>
      <c r="J83" s="13">
        <f t="shared" si="8"/>
        <v>100</v>
      </c>
    </row>
    <row r="84" spans="1:10" s="12" customFormat="1" ht="12.75">
      <c r="A84" s="12" t="s">
        <v>1</v>
      </c>
      <c r="B84" s="12" t="s">
        <v>115</v>
      </c>
      <c r="C84" s="12" t="s">
        <v>116</v>
      </c>
      <c r="D84" s="13">
        <v>40000</v>
      </c>
      <c r="E84" s="13">
        <v>29000</v>
      </c>
      <c r="F84" s="13">
        <f t="shared" si="10"/>
        <v>11000</v>
      </c>
      <c r="G84" s="13">
        <f t="shared" si="10"/>
        <v>11000</v>
      </c>
      <c r="H84" s="13">
        <f t="shared" si="7"/>
        <v>0</v>
      </c>
      <c r="I84" s="13">
        <f t="shared" si="10"/>
        <v>40000</v>
      </c>
      <c r="J84" s="13">
        <f t="shared" si="8"/>
        <v>100</v>
      </c>
    </row>
    <row r="85" spans="1:10" s="12" customFormat="1" ht="12.75">
      <c r="A85" s="12" t="s">
        <v>1</v>
      </c>
      <c r="B85" s="12" t="s">
        <v>127</v>
      </c>
      <c r="C85" s="12" t="s">
        <v>128</v>
      </c>
      <c r="D85" s="13">
        <v>40000</v>
      </c>
      <c r="E85" s="13">
        <v>29000</v>
      </c>
      <c r="F85" s="13">
        <f>F87</f>
        <v>11000</v>
      </c>
      <c r="G85" s="13">
        <f>G86</f>
        <v>11000</v>
      </c>
      <c r="H85" s="13">
        <f t="shared" si="7"/>
        <v>0</v>
      </c>
      <c r="I85" s="13">
        <f>I86+I87</f>
        <v>40000</v>
      </c>
      <c r="J85" s="13">
        <f t="shared" si="8"/>
        <v>100</v>
      </c>
    </row>
    <row r="86" spans="1:10" ht="12.75" hidden="1">
      <c r="A86" s="17" t="s">
        <v>307</v>
      </c>
      <c r="B86" t="s">
        <v>133</v>
      </c>
      <c r="C86" s="17" t="s">
        <v>134</v>
      </c>
      <c r="D86" s="2">
        <v>40000</v>
      </c>
      <c r="E86" s="2">
        <v>29000</v>
      </c>
      <c r="F86" s="2">
        <v>0</v>
      </c>
      <c r="G86" s="2">
        <v>11000</v>
      </c>
      <c r="H86" s="18">
        <f t="shared" si="7"/>
        <v>-11000</v>
      </c>
      <c r="I86" s="2">
        <f>D86-G86</f>
        <v>29000</v>
      </c>
      <c r="J86" s="18">
        <f t="shared" si="8"/>
        <v>72.5</v>
      </c>
    </row>
    <row r="87" spans="1:10" ht="12.75" hidden="1">
      <c r="A87" s="17"/>
      <c r="B87" t="s">
        <v>189</v>
      </c>
      <c r="C87" s="17" t="s">
        <v>188</v>
      </c>
      <c r="D87" s="2"/>
      <c r="E87" s="2"/>
      <c r="F87" s="2">
        <v>11000</v>
      </c>
      <c r="G87" s="2">
        <v>0</v>
      </c>
      <c r="H87" s="18">
        <f t="shared" si="7"/>
        <v>11000</v>
      </c>
      <c r="I87" s="2">
        <f>D87+F87</f>
        <v>11000</v>
      </c>
      <c r="J87" s="18">
        <v>0</v>
      </c>
    </row>
    <row r="88" spans="1:10" ht="12.75">
      <c r="A88" s="5" t="s">
        <v>18</v>
      </c>
      <c r="B88" s="5" t="s">
        <v>51</v>
      </c>
      <c r="C88" s="5" t="s">
        <v>52</v>
      </c>
      <c r="D88" s="5">
        <v>15000</v>
      </c>
      <c r="E88" s="5">
        <v>584.25</v>
      </c>
      <c r="F88" s="5">
        <f>SUM(F89:F105)</f>
        <v>0</v>
      </c>
      <c r="G88" s="5">
        <f>G89</f>
        <v>13500</v>
      </c>
      <c r="H88" s="5">
        <f t="shared" si="7"/>
        <v>-13500</v>
      </c>
      <c r="I88" s="5">
        <f>I89</f>
        <v>1500</v>
      </c>
      <c r="J88" s="5">
        <f aca="true" t="shared" si="11" ref="J88:J104">I88/D88*100</f>
        <v>10</v>
      </c>
    </row>
    <row r="89" spans="1:10" s="12" customFormat="1" ht="12.75">
      <c r="A89" s="13" t="s">
        <v>1</v>
      </c>
      <c r="B89" s="13" t="s">
        <v>98</v>
      </c>
      <c r="C89" s="13" t="s">
        <v>99</v>
      </c>
      <c r="D89" s="13">
        <v>15000</v>
      </c>
      <c r="E89" s="13">
        <v>584.25</v>
      </c>
      <c r="F89" s="13">
        <v>0</v>
      </c>
      <c r="G89" s="13">
        <f>G90+G103</f>
        <v>13500</v>
      </c>
      <c r="H89" s="13">
        <f t="shared" si="7"/>
        <v>-13500</v>
      </c>
      <c r="I89" s="13">
        <f>I90+I103</f>
        <v>1500</v>
      </c>
      <c r="J89" s="13">
        <f t="shared" si="11"/>
        <v>10</v>
      </c>
    </row>
    <row r="90" spans="1:10" s="12" customFormat="1" ht="12.75">
      <c r="A90" s="12" t="s">
        <v>1</v>
      </c>
      <c r="B90" s="12" t="s">
        <v>115</v>
      </c>
      <c r="C90" s="12" t="s">
        <v>116</v>
      </c>
      <c r="D90" s="13">
        <v>14800</v>
      </c>
      <c r="E90" s="13">
        <v>584.25</v>
      </c>
      <c r="F90" s="13">
        <v>0</v>
      </c>
      <c r="G90" s="13">
        <f>G91+G93+G95+G100</f>
        <v>13300</v>
      </c>
      <c r="H90" s="13">
        <f aca="true" t="shared" si="12" ref="H90:H105">F90-G90</f>
        <v>-13300</v>
      </c>
      <c r="I90" s="13">
        <f>I91+I93+I95+I100</f>
        <v>1500</v>
      </c>
      <c r="J90" s="13">
        <f t="shared" si="11"/>
        <v>10.135135135135135</v>
      </c>
    </row>
    <row r="91" spans="1:10" s="12" customFormat="1" ht="12.75">
      <c r="A91" s="12" t="s">
        <v>1</v>
      </c>
      <c r="B91" s="12" t="s">
        <v>117</v>
      </c>
      <c r="C91" s="12" t="s">
        <v>118</v>
      </c>
      <c r="D91" s="13">
        <v>1500</v>
      </c>
      <c r="E91" s="13">
        <v>0</v>
      </c>
      <c r="F91" s="13">
        <v>0</v>
      </c>
      <c r="G91" s="13">
        <f>G92</f>
        <v>1500</v>
      </c>
      <c r="H91" s="13">
        <f t="shared" si="12"/>
        <v>-1500</v>
      </c>
      <c r="I91" s="13">
        <f>I92</f>
        <v>0</v>
      </c>
      <c r="J91" s="13">
        <f t="shared" si="11"/>
        <v>0</v>
      </c>
    </row>
    <row r="92" spans="1:10" ht="12.75" hidden="1">
      <c r="A92" s="17" t="s">
        <v>308</v>
      </c>
      <c r="B92" t="s">
        <v>141</v>
      </c>
      <c r="C92" t="s">
        <v>142</v>
      </c>
      <c r="D92" s="2">
        <v>1500</v>
      </c>
      <c r="E92" s="2">
        <v>0</v>
      </c>
      <c r="F92" s="2">
        <v>0</v>
      </c>
      <c r="G92" s="2">
        <v>1500</v>
      </c>
      <c r="H92" s="18">
        <f t="shared" si="12"/>
        <v>-1500</v>
      </c>
      <c r="I92" s="2">
        <f>D92-G92</f>
        <v>0</v>
      </c>
      <c r="J92" s="18">
        <f t="shared" si="11"/>
        <v>0</v>
      </c>
    </row>
    <row r="93" spans="2:10" s="12" customFormat="1" ht="12.75">
      <c r="B93" s="12" t="s">
        <v>121</v>
      </c>
      <c r="C93" s="12" t="s">
        <v>122</v>
      </c>
      <c r="D93" s="13">
        <v>1000</v>
      </c>
      <c r="E93" s="13">
        <v>0</v>
      </c>
      <c r="F93" s="13">
        <v>0</v>
      </c>
      <c r="G93" s="13">
        <f>G94</f>
        <v>1000</v>
      </c>
      <c r="H93" s="13">
        <f t="shared" si="12"/>
        <v>-1000</v>
      </c>
      <c r="I93" s="13">
        <f>I94</f>
        <v>0</v>
      </c>
      <c r="J93" s="13">
        <f t="shared" si="11"/>
        <v>0</v>
      </c>
    </row>
    <row r="94" spans="1:10" ht="12.75" hidden="1">
      <c r="A94" s="17" t="s">
        <v>309</v>
      </c>
      <c r="B94" t="s">
        <v>143</v>
      </c>
      <c r="C94" t="s">
        <v>144</v>
      </c>
      <c r="D94" s="2">
        <v>1000</v>
      </c>
      <c r="E94" s="2">
        <v>0</v>
      </c>
      <c r="F94" s="2">
        <v>0</v>
      </c>
      <c r="G94" s="2">
        <v>1000</v>
      </c>
      <c r="H94" s="18">
        <f t="shared" si="12"/>
        <v>-1000</v>
      </c>
      <c r="I94" s="2">
        <f>D94-G94</f>
        <v>0</v>
      </c>
      <c r="J94" s="18">
        <f t="shared" si="11"/>
        <v>0</v>
      </c>
    </row>
    <row r="95" spans="2:10" s="12" customFormat="1" ht="12.75">
      <c r="B95" s="12" t="s">
        <v>127</v>
      </c>
      <c r="C95" s="12" t="s">
        <v>128</v>
      </c>
      <c r="D95" s="13">
        <v>10800</v>
      </c>
      <c r="E95" s="13">
        <v>584.25</v>
      </c>
      <c r="F95" s="13">
        <v>0</v>
      </c>
      <c r="G95" s="13">
        <f>G96+G98+G99</f>
        <v>9300</v>
      </c>
      <c r="H95" s="13">
        <f t="shared" si="12"/>
        <v>-9300</v>
      </c>
      <c r="I95" s="13">
        <f>I96+I97+I98+I99</f>
        <v>1500</v>
      </c>
      <c r="J95" s="13">
        <f t="shared" si="11"/>
        <v>13.88888888888889</v>
      </c>
    </row>
    <row r="96" spans="1:10" ht="12.75" hidden="1">
      <c r="A96" s="17" t="s">
        <v>310</v>
      </c>
      <c r="B96" t="s">
        <v>148</v>
      </c>
      <c r="C96" t="s">
        <v>149</v>
      </c>
      <c r="D96" s="2">
        <v>3500</v>
      </c>
      <c r="E96" s="2">
        <v>175.25</v>
      </c>
      <c r="F96" s="2">
        <v>0</v>
      </c>
      <c r="G96" s="2">
        <v>3000</v>
      </c>
      <c r="H96" s="18">
        <f t="shared" si="12"/>
        <v>-3000</v>
      </c>
      <c r="I96" s="2">
        <f>D96-G96</f>
        <v>500</v>
      </c>
      <c r="J96" s="18">
        <f t="shared" si="11"/>
        <v>14.285714285714285</v>
      </c>
    </row>
    <row r="97" spans="1:10" ht="12.75" hidden="1">
      <c r="A97" s="17" t="s">
        <v>311</v>
      </c>
      <c r="B97" t="s">
        <v>150</v>
      </c>
      <c r="C97" t="s">
        <v>151</v>
      </c>
      <c r="D97" s="2">
        <v>1000</v>
      </c>
      <c r="E97" s="2">
        <v>409</v>
      </c>
      <c r="F97" s="2">
        <v>0</v>
      </c>
      <c r="G97" s="2">
        <v>0</v>
      </c>
      <c r="H97" s="18">
        <f t="shared" si="12"/>
        <v>0</v>
      </c>
      <c r="I97" s="2">
        <f>D97-G97</f>
        <v>1000</v>
      </c>
      <c r="J97" s="18">
        <f t="shared" si="11"/>
        <v>100</v>
      </c>
    </row>
    <row r="98" spans="1:10" ht="12.75" hidden="1">
      <c r="A98" s="17" t="s">
        <v>312</v>
      </c>
      <c r="B98" t="s">
        <v>133</v>
      </c>
      <c r="C98" t="s">
        <v>134</v>
      </c>
      <c r="D98" s="2">
        <v>2300</v>
      </c>
      <c r="E98" s="2">
        <v>0</v>
      </c>
      <c r="F98" s="2">
        <v>0</v>
      </c>
      <c r="G98" s="2">
        <v>2300</v>
      </c>
      <c r="H98" s="18">
        <f t="shared" si="12"/>
        <v>-2300</v>
      </c>
      <c r="I98" s="2">
        <f>D98-G98</f>
        <v>0</v>
      </c>
      <c r="J98" s="18">
        <f t="shared" si="11"/>
        <v>0</v>
      </c>
    </row>
    <row r="99" spans="1:10" ht="12.75" hidden="1">
      <c r="A99" s="17" t="s">
        <v>313</v>
      </c>
      <c r="B99" t="s">
        <v>135</v>
      </c>
      <c r="C99" t="s">
        <v>136</v>
      </c>
      <c r="D99" s="2">
        <v>4000</v>
      </c>
      <c r="E99" s="2">
        <v>0</v>
      </c>
      <c r="F99" s="2">
        <v>0</v>
      </c>
      <c r="G99" s="2">
        <v>4000</v>
      </c>
      <c r="H99" s="18">
        <f t="shared" si="12"/>
        <v>-4000</v>
      </c>
      <c r="I99" s="2">
        <f>D99-G99</f>
        <v>0</v>
      </c>
      <c r="J99" s="18">
        <f t="shared" si="11"/>
        <v>0</v>
      </c>
    </row>
    <row r="100" spans="2:10" s="12" customFormat="1" ht="12.75">
      <c r="B100" s="12" t="s">
        <v>154</v>
      </c>
      <c r="C100" s="12" t="s">
        <v>155</v>
      </c>
      <c r="D100" s="13">
        <v>1500</v>
      </c>
      <c r="E100" s="13">
        <v>0</v>
      </c>
      <c r="F100" s="13">
        <v>0</v>
      </c>
      <c r="G100" s="13">
        <f>G101+G102</f>
        <v>1500</v>
      </c>
      <c r="H100" s="13">
        <f t="shared" si="12"/>
        <v>-1500</v>
      </c>
      <c r="I100" s="13">
        <f>I101+I102</f>
        <v>0</v>
      </c>
      <c r="J100" s="13">
        <f t="shared" si="11"/>
        <v>0</v>
      </c>
    </row>
    <row r="101" spans="1:10" ht="12.75" hidden="1">
      <c r="A101" s="17" t="s">
        <v>314</v>
      </c>
      <c r="B101" t="s">
        <v>158</v>
      </c>
      <c r="C101" t="s">
        <v>159</v>
      </c>
      <c r="D101" s="2">
        <v>1000</v>
      </c>
      <c r="E101" s="2">
        <v>0</v>
      </c>
      <c r="F101" s="2">
        <v>0</v>
      </c>
      <c r="G101" s="2">
        <v>1000</v>
      </c>
      <c r="H101" s="18">
        <f t="shared" si="12"/>
        <v>-1000</v>
      </c>
      <c r="I101" s="2">
        <f>D101-G101</f>
        <v>0</v>
      </c>
      <c r="J101" s="18">
        <f t="shared" si="11"/>
        <v>0</v>
      </c>
    </row>
    <row r="102" spans="1:10" ht="12.75" hidden="1">
      <c r="A102" s="17" t="s">
        <v>315</v>
      </c>
      <c r="B102" t="s">
        <v>162</v>
      </c>
      <c r="C102" t="s">
        <v>155</v>
      </c>
      <c r="D102" s="2">
        <v>500</v>
      </c>
      <c r="E102" s="2">
        <v>0</v>
      </c>
      <c r="F102" s="2">
        <v>0</v>
      </c>
      <c r="G102" s="2">
        <v>500</v>
      </c>
      <c r="H102" s="18">
        <f t="shared" si="12"/>
        <v>-500</v>
      </c>
      <c r="I102" s="2">
        <f>D102-G102</f>
        <v>0</v>
      </c>
      <c r="J102" s="18">
        <f t="shared" si="11"/>
        <v>0</v>
      </c>
    </row>
    <row r="103" spans="2:10" s="12" customFormat="1" ht="12.75">
      <c r="B103" s="12" t="s">
        <v>163</v>
      </c>
      <c r="C103" s="12" t="s">
        <v>164</v>
      </c>
      <c r="D103" s="13">
        <v>200</v>
      </c>
      <c r="E103" s="13">
        <v>0</v>
      </c>
      <c r="F103" s="13">
        <v>0</v>
      </c>
      <c r="G103" s="13">
        <f>G104</f>
        <v>200</v>
      </c>
      <c r="H103" s="13">
        <f t="shared" si="12"/>
        <v>-200</v>
      </c>
      <c r="I103" s="13">
        <f>I104</f>
        <v>0</v>
      </c>
      <c r="J103" s="13">
        <f t="shared" si="11"/>
        <v>0</v>
      </c>
    </row>
    <row r="104" spans="2:12" s="12" customFormat="1" ht="12.75">
      <c r="B104" s="12" t="s">
        <v>165</v>
      </c>
      <c r="C104" s="12" t="s">
        <v>166</v>
      </c>
      <c r="D104" s="13">
        <v>200</v>
      </c>
      <c r="E104" s="13">
        <v>0</v>
      </c>
      <c r="F104" s="13">
        <v>0</v>
      </c>
      <c r="G104" s="13">
        <f>G105</f>
        <v>200</v>
      </c>
      <c r="H104" s="13">
        <f t="shared" si="12"/>
        <v>-200</v>
      </c>
      <c r="I104" s="13">
        <f>I105</f>
        <v>0</v>
      </c>
      <c r="J104" s="13">
        <f t="shared" si="11"/>
        <v>0</v>
      </c>
      <c r="L104" s="13"/>
    </row>
    <row r="105" spans="1:10" ht="12.75" hidden="1">
      <c r="A105" s="17" t="s">
        <v>316</v>
      </c>
      <c r="B105" t="s">
        <v>167</v>
      </c>
      <c r="C105" t="s">
        <v>168</v>
      </c>
      <c r="D105" s="2">
        <v>200</v>
      </c>
      <c r="E105" s="2">
        <v>0</v>
      </c>
      <c r="F105" s="2">
        <v>0</v>
      </c>
      <c r="G105" s="2">
        <v>200</v>
      </c>
      <c r="H105" s="18">
        <f t="shared" si="12"/>
        <v>-200</v>
      </c>
      <c r="I105" s="2">
        <f>D105-G105</f>
        <v>0</v>
      </c>
      <c r="J105" s="2">
        <v>0</v>
      </c>
    </row>
    <row r="106" spans="1:12" ht="12.75">
      <c r="A106" s="5" t="s">
        <v>18</v>
      </c>
      <c r="B106" s="5" t="s">
        <v>77</v>
      </c>
      <c r="C106" s="5" t="s">
        <v>78</v>
      </c>
      <c r="D106" s="5">
        <v>40000</v>
      </c>
      <c r="E106" s="5">
        <v>0</v>
      </c>
      <c r="F106" s="5">
        <f>SUM(F107:F117)</f>
        <v>0</v>
      </c>
      <c r="G106" s="5">
        <f>G107</f>
        <v>38473</v>
      </c>
      <c r="H106" s="5">
        <f>F106-G106</f>
        <v>-38473</v>
      </c>
      <c r="I106" s="5">
        <f>I107</f>
        <v>1527</v>
      </c>
      <c r="J106" s="5">
        <f>I106/D106*100</f>
        <v>3.8175</v>
      </c>
      <c r="L106" s="2"/>
    </row>
    <row r="107" spans="1:10" s="12" customFormat="1" ht="12.75">
      <c r="A107" s="13" t="s">
        <v>1</v>
      </c>
      <c r="B107" s="13" t="s">
        <v>98</v>
      </c>
      <c r="C107" s="13" t="s">
        <v>99</v>
      </c>
      <c r="D107" s="13">
        <v>40000</v>
      </c>
      <c r="E107" s="13">
        <v>0</v>
      </c>
      <c r="F107" s="13">
        <v>0</v>
      </c>
      <c r="G107" s="13">
        <f>G108</f>
        <v>38473</v>
      </c>
      <c r="H107" s="13">
        <f>F107-G107</f>
        <v>-38473</v>
      </c>
      <c r="I107" s="13">
        <f>I108</f>
        <v>1527</v>
      </c>
      <c r="J107" s="13">
        <f>I107/D107*100</f>
        <v>3.8175</v>
      </c>
    </row>
    <row r="108" spans="1:10" s="12" customFormat="1" ht="12.75">
      <c r="A108" s="12" t="s">
        <v>1</v>
      </c>
      <c r="B108" s="12" t="s">
        <v>115</v>
      </c>
      <c r="C108" s="12" t="s">
        <v>116</v>
      </c>
      <c r="D108" s="13">
        <v>40000</v>
      </c>
      <c r="E108" s="13">
        <v>0</v>
      </c>
      <c r="F108" s="13">
        <v>0</v>
      </c>
      <c r="G108" s="13">
        <f>G109+G113+G115</f>
        <v>38473</v>
      </c>
      <c r="H108" s="13">
        <f aca="true" t="shared" si="13" ref="H108:H117">F108-G108</f>
        <v>-38473</v>
      </c>
      <c r="I108" s="13">
        <f>I109+I113</f>
        <v>1527</v>
      </c>
      <c r="J108" s="13">
        <f>I108/D108*100</f>
        <v>3.8175</v>
      </c>
    </row>
    <row r="109" spans="1:10" s="12" customFormat="1" ht="12.75">
      <c r="A109" s="12" t="s">
        <v>1</v>
      </c>
      <c r="B109" s="12" t="s">
        <v>127</v>
      </c>
      <c r="C109" s="12" t="s">
        <v>128</v>
      </c>
      <c r="D109" s="13">
        <v>34000</v>
      </c>
      <c r="E109" s="13">
        <v>0</v>
      </c>
      <c r="F109" s="13">
        <v>0</v>
      </c>
      <c r="G109" s="13">
        <f>G111+G112</f>
        <v>34000</v>
      </c>
      <c r="H109" s="13">
        <f t="shared" si="13"/>
        <v>-34000</v>
      </c>
      <c r="I109" s="13">
        <f>I110+I111+I112</f>
        <v>0</v>
      </c>
      <c r="J109" s="18">
        <f>I109/D109*100</f>
        <v>0</v>
      </c>
    </row>
    <row r="110" spans="2:10" ht="12.75" hidden="1">
      <c r="B110" t="s">
        <v>150</v>
      </c>
      <c r="C110" s="17" t="s">
        <v>151</v>
      </c>
      <c r="D110" s="2">
        <v>0</v>
      </c>
      <c r="E110" s="2">
        <v>0</v>
      </c>
      <c r="F110" s="2">
        <v>0</v>
      </c>
      <c r="G110" s="2">
        <v>0</v>
      </c>
      <c r="H110" s="13">
        <f t="shared" si="13"/>
        <v>0</v>
      </c>
      <c r="I110" s="2">
        <f>D110+F110-G110</f>
        <v>0</v>
      </c>
      <c r="J110" s="18">
        <v>0</v>
      </c>
    </row>
    <row r="111" spans="1:10" ht="12.75" hidden="1">
      <c r="A111" s="17" t="s">
        <v>317</v>
      </c>
      <c r="B111" t="s">
        <v>133</v>
      </c>
      <c r="C111" s="17" t="s">
        <v>134</v>
      </c>
      <c r="D111" s="2">
        <v>27000</v>
      </c>
      <c r="E111" s="2">
        <v>0</v>
      </c>
      <c r="F111" s="2">
        <v>0</v>
      </c>
      <c r="G111" s="2">
        <v>27000</v>
      </c>
      <c r="H111" s="18">
        <f t="shared" si="13"/>
        <v>-27000</v>
      </c>
      <c r="I111" s="2">
        <f>D111+F111-G111</f>
        <v>0</v>
      </c>
      <c r="J111" s="18">
        <f aca="true" t="shared" si="14" ref="J111:J117">I111/D111*100</f>
        <v>0</v>
      </c>
    </row>
    <row r="112" spans="1:10" ht="12.75" hidden="1">
      <c r="A112" s="17" t="s">
        <v>318</v>
      </c>
      <c r="B112" t="s">
        <v>135</v>
      </c>
      <c r="C112" s="17" t="s">
        <v>136</v>
      </c>
      <c r="D112" s="2">
        <v>7000</v>
      </c>
      <c r="E112" s="2">
        <v>0</v>
      </c>
      <c r="F112" s="2">
        <v>0</v>
      </c>
      <c r="G112" s="2">
        <v>7000</v>
      </c>
      <c r="H112" s="18">
        <f t="shared" si="13"/>
        <v>-7000</v>
      </c>
      <c r="I112" s="2">
        <f>D112+F112-G112</f>
        <v>0</v>
      </c>
      <c r="J112" s="18">
        <f t="shared" si="14"/>
        <v>0</v>
      </c>
    </row>
    <row r="113" spans="2:10" s="12" customFormat="1" ht="12.75">
      <c r="B113" s="12" t="s">
        <v>187</v>
      </c>
      <c r="C113" s="12" t="s">
        <v>188</v>
      </c>
      <c r="D113" s="13">
        <v>3000</v>
      </c>
      <c r="E113" s="13">
        <v>0</v>
      </c>
      <c r="F113" s="13">
        <v>0</v>
      </c>
      <c r="G113" s="13">
        <f>G114</f>
        <v>1473</v>
      </c>
      <c r="H113" s="13">
        <f t="shared" si="13"/>
        <v>-1473</v>
      </c>
      <c r="I113" s="13">
        <f>I114</f>
        <v>1527</v>
      </c>
      <c r="J113" s="13">
        <f t="shared" si="14"/>
        <v>50.9</v>
      </c>
    </row>
    <row r="114" spans="1:10" ht="12.75" hidden="1">
      <c r="A114" s="17" t="s">
        <v>319</v>
      </c>
      <c r="B114" t="s">
        <v>189</v>
      </c>
      <c r="C114" s="17" t="s">
        <v>188</v>
      </c>
      <c r="D114" s="2">
        <v>3000</v>
      </c>
      <c r="E114" s="2">
        <v>0</v>
      </c>
      <c r="F114" s="2">
        <v>0</v>
      </c>
      <c r="G114" s="2">
        <v>1473</v>
      </c>
      <c r="H114" s="18">
        <f t="shared" si="13"/>
        <v>-1473</v>
      </c>
      <c r="I114" s="2">
        <f>D114+F114-G114</f>
        <v>1527</v>
      </c>
      <c r="J114" s="18">
        <f t="shared" si="14"/>
        <v>50.9</v>
      </c>
    </row>
    <row r="115" spans="2:10" s="12" customFormat="1" ht="12.75">
      <c r="B115" s="12" t="s">
        <v>154</v>
      </c>
      <c r="C115" s="12" t="s">
        <v>155</v>
      </c>
      <c r="D115" s="13">
        <v>3000</v>
      </c>
      <c r="E115" s="13">
        <v>0</v>
      </c>
      <c r="F115" s="13">
        <v>0</v>
      </c>
      <c r="G115" s="13">
        <f>G116+G117</f>
        <v>3000</v>
      </c>
      <c r="H115" s="13">
        <f t="shared" si="13"/>
        <v>-3000</v>
      </c>
      <c r="I115" s="2">
        <f>I116+I117</f>
        <v>0</v>
      </c>
      <c r="J115" s="13">
        <f t="shared" si="14"/>
        <v>0</v>
      </c>
    </row>
    <row r="116" spans="1:10" ht="12.75" hidden="1">
      <c r="A116" s="17" t="s">
        <v>320</v>
      </c>
      <c r="B116" t="s">
        <v>158</v>
      </c>
      <c r="C116" s="17" t="s">
        <v>159</v>
      </c>
      <c r="D116" s="2">
        <v>1000</v>
      </c>
      <c r="E116" s="2">
        <v>0</v>
      </c>
      <c r="F116" s="2">
        <v>0</v>
      </c>
      <c r="G116" s="2">
        <v>1000</v>
      </c>
      <c r="H116" s="18">
        <f t="shared" si="13"/>
        <v>-1000</v>
      </c>
      <c r="I116" s="2">
        <f>D116+F116-G116</f>
        <v>0</v>
      </c>
      <c r="J116" s="18">
        <f t="shared" si="14"/>
        <v>0</v>
      </c>
    </row>
    <row r="117" spans="1:10" ht="12.75" hidden="1">
      <c r="A117" s="17" t="s">
        <v>321</v>
      </c>
      <c r="B117" t="s">
        <v>162</v>
      </c>
      <c r="C117" s="17" t="s">
        <v>155</v>
      </c>
      <c r="D117" s="2">
        <v>2000</v>
      </c>
      <c r="E117" s="2">
        <v>0</v>
      </c>
      <c r="F117" s="2">
        <v>0</v>
      </c>
      <c r="G117" s="2">
        <v>2000</v>
      </c>
      <c r="H117" s="18">
        <f t="shared" si="13"/>
        <v>-2000</v>
      </c>
      <c r="I117" s="2">
        <f>D117+F117-G117</f>
        <v>0</v>
      </c>
      <c r="J117" s="18">
        <f t="shared" si="14"/>
        <v>0</v>
      </c>
    </row>
    <row r="118" spans="1:10" ht="12.75">
      <c r="A118" s="27" t="s">
        <v>18</v>
      </c>
      <c r="B118" s="27" t="s">
        <v>254</v>
      </c>
      <c r="C118" s="27" t="s">
        <v>255</v>
      </c>
      <c r="D118" s="28">
        <v>0</v>
      </c>
      <c r="E118" s="28">
        <v>0</v>
      </c>
      <c r="F118" s="28">
        <f>F122</f>
        <v>39</v>
      </c>
      <c r="G118" s="28">
        <f>G122</f>
        <v>0</v>
      </c>
      <c r="H118" s="28">
        <f aca="true" t="shared" si="15" ref="H118:H138">F118-G118</f>
        <v>39</v>
      </c>
      <c r="I118" s="28">
        <f>I119</f>
        <v>39</v>
      </c>
      <c r="J118" s="28">
        <v>0</v>
      </c>
    </row>
    <row r="119" spans="2:10" ht="12.75">
      <c r="B119" s="13" t="s">
        <v>98</v>
      </c>
      <c r="C119" s="13" t="s">
        <v>99</v>
      </c>
      <c r="D119" s="2">
        <v>0</v>
      </c>
      <c r="E119" s="2">
        <v>0</v>
      </c>
      <c r="F119" s="13">
        <f>F120</f>
        <v>39</v>
      </c>
      <c r="G119" s="13">
        <v>0</v>
      </c>
      <c r="H119" s="13">
        <f t="shared" si="15"/>
        <v>39</v>
      </c>
      <c r="I119" s="13">
        <f>I120</f>
        <v>39</v>
      </c>
      <c r="J119" s="13">
        <v>0</v>
      </c>
    </row>
    <row r="120" spans="2:10" ht="12.75">
      <c r="B120" s="12" t="s">
        <v>115</v>
      </c>
      <c r="C120" s="12" t="s">
        <v>116</v>
      </c>
      <c r="D120" s="2">
        <v>0</v>
      </c>
      <c r="E120" s="2">
        <v>0</v>
      </c>
      <c r="F120" s="13">
        <f>F121</f>
        <v>39</v>
      </c>
      <c r="G120" s="13">
        <v>0</v>
      </c>
      <c r="H120" s="13">
        <f t="shared" si="15"/>
        <v>39</v>
      </c>
      <c r="I120" s="13">
        <f>I121</f>
        <v>39</v>
      </c>
      <c r="J120" s="13">
        <v>0</v>
      </c>
    </row>
    <row r="121" spans="2:10" ht="12.75">
      <c r="B121" s="12" t="s">
        <v>187</v>
      </c>
      <c r="C121" s="12" t="s">
        <v>188</v>
      </c>
      <c r="D121" s="2">
        <v>0</v>
      </c>
      <c r="E121" s="2">
        <v>0</v>
      </c>
      <c r="F121" s="13">
        <f>F122</f>
        <v>39</v>
      </c>
      <c r="G121" s="13">
        <v>0</v>
      </c>
      <c r="H121" s="13">
        <f t="shared" si="15"/>
        <v>39</v>
      </c>
      <c r="I121" s="13">
        <f>I122</f>
        <v>39</v>
      </c>
      <c r="J121" s="13">
        <v>0</v>
      </c>
    </row>
    <row r="122" spans="2:10" ht="12.75" hidden="1">
      <c r="B122" t="s">
        <v>189</v>
      </c>
      <c r="C122" s="17" t="s">
        <v>188</v>
      </c>
      <c r="D122" s="2">
        <v>0</v>
      </c>
      <c r="E122" s="2">
        <v>0</v>
      </c>
      <c r="F122" s="2">
        <v>39</v>
      </c>
      <c r="G122" s="2">
        <v>0</v>
      </c>
      <c r="H122" s="18">
        <f t="shared" si="15"/>
        <v>39</v>
      </c>
      <c r="I122" s="2">
        <f>F122</f>
        <v>39</v>
      </c>
      <c r="J122" s="2">
        <v>0</v>
      </c>
    </row>
    <row r="123" spans="1:10" ht="12.75">
      <c r="A123" s="27" t="s">
        <v>18</v>
      </c>
      <c r="B123" s="27" t="s">
        <v>239</v>
      </c>
      <c r="C123" s="27" t="s">
        <v>256</v>
      </c>
      <c r="D123" s="28">
        <v>0</v>
      </c>
      <c r="E123" s="28">
        <v>0</v>
      </c>
      <c r="F123" s="28">
        <f>F127</f>
        <v>3440</v>
      </c>
      <c r="G123" s="28">
        <f>G127</f>
        <v>0</v>
      </c>
      <c r="H123" s="28">
        <f t="shared" si="15"/>
        <v>3440</v>
      </c>
      <c r="I123" s="28">
        <f>I124</f>
        <v>3440</v>
      </c>
      <c r="J123" s="28">
        <v>0</v>
      </c>
    </row>
    <row r="124" spans="2:10" ht="12.75">
      <c r="B124" s="13" t="s">
        <v>98</v>
      </c>
      <c r="C124" s="13" t="s">
        <v>99</v>
      </c>
      <c r="D124" s="2">
        <v>0</v>
      </c>
      <c r="E124" s="2">
        <v>0</v>
      </c>
      <c r="F124" s="13">
        <f>F125</f>
        <v>3440</v>
      </c>
      <c r="G124" s="13">
        <v>0</v>
      </c>
      <c r="H124" s="13">
        <f t="shared" si="15"/>
        <v>3440</v>
      </c>
      <c r="I124" s="13">
        <f>I125</f>
        <v>3440</v>
      </c>
      <c r="J124" s="13">
        <v>0</v>
      </c>
    </row>
    <row r="125" spans="2:10" ht="12.75">
      <c r="B125" s="12" t="s">
        <v>115</v>
      </c>
      <c r="C125" s="12" t="s">
        <v>116</v>
      </c>
      <c r="D125" s="2">
        <v>0</v>
      </c>
      <c r="E125" s="2">
        <v>0</v>
      </c>
      <c r="F125" s="13">
        <f>F126</f>
        <v>3440</v>
      </c>
      <c r="G125" s="13">
        <v>0</v>
      </c>
      <c r="H125" s="13">
        <f t="shared" si="15"/>
        <v>3440</v>
      </c>
      <c r="I125" s="13">
        <f>I126</f>
        <v>3440</v>
      </c>
      <c r="J125" s="13">
        <v>0</v>
      </c>
    </row>
    <row r="126" spans="2:10" ht="12.75">
      <c r="B126" s="12" t="s">
        <v>187</v>
      </c>
      <c r="C126" s="12" t="s">
        <v>188</v>
      </c>
      <c r="D126" s="2">
        <v>0</v>
      </c>
      <c r="E126" s="2">
        <v>0</v>
      </c>
      <c r="F126" s="13">
        <f>F127</f>
        <v>3440</v>
      </c>
      <c r="G126" s="13">
        <v>0</v>
      </c>
      <c r="H126" s="13">
        <f t="shared" si="15"/>
        <v>3440</v>
      </c>
      <c r="I126" s="13">
        <f>I127</f>
        <v>3440</v>
      </c>
      <c r="J126" s="2">
        <v>0</v>
      </c>
    </row>
    <row r="127" spans="2:10" ht="12.75" hidden="1">
      <c r="B127" t="s">
        <v>189</v>
      </c>
      <c r="C127" s="17" t="s">
        <v>188</v>
      </c>
      <c r="D127" s="2">
        <v>0</v>
      </c>
      <c r="E127" s="2">
        <v>0</v>
      </c>
      <c r="F127" s="2">
        <v>3440</v>
      </c>
      <c r="G127" s="2">
        <v>0</v>
      </c>
      <c r="H127" s="18">
        <f t="shared" si="15"/>
        <v>3440</v>
      </c>
      <c r="I127" s="2">
        <f>F127</f>
        <v>3440</v>
      </c>
      <c r="J127" s="2">
        <v>0</v>
      </c>
    </row>
    <row r="128" spans="1:10" ht="12.75">
      <c r="A128" s="3" t="s">
        <v>95</v>
      </c>
      <c r="B128" s="3" t="s">
        <v>190</v>
      </c>
      <c r="C128" s="3" t="s">
        <v>191</v>
      </c>
      <c r="D128" s="3">
        <v>5000</v>
      </c>
      <c r="E128" s="3">
        <v>4965.04</v>
      </c>
      <c r="F128" s="3">
        <f aca="true" t="shared" si="16" ref="F128:G131">F129</f>
        <v>2260</v>
      </c>
      <c r="G128" s="3">
        <f t="shared" si="16"/>
        <v>2260</v>
      </c>
      <c r="H128" s="3">
        <f t="shared" si="15"/>
        <v>0</v>
      </c>
      <c r="I128" s="3">
        <f>D128</f>
        <v>5000</v>
      </c>
      <c r="J128" s="3">
        <f>I128/D128*100</f>
        <v>100</v>
      </c>
    </row>
    <row r="129" spans="1:10" ht="12.75">
      <c r="A129" s="5" t="s">
        <v>18</v>
      </c>
      <c r="B129" s="5" t="s">
        <v>19</v>
      </c>
      <c r="C129" s="5" t="s">
        <v>20</v>
      </c>
      <c r="D129" s="5">
        <v>5000</v>
      </c>
      <c r="E129" s="5">
        <v>4965.04</v>
      </c>
      <c r="F129" s="5">
        <f t="shared" si="16"/>
        <v>2260</v>
      </c>
      <c r="G129" s="5">
        <f t="shared" si="16"/>
        <v>2260</v>
      </c>
      <c r="H129" s="5">
        <f t="shared" si="15"/>
        <v>0</v>
      </c>
      <c r="I129" s="27">
        <f>D129</f>
        <v>5000</v>
      </c>
      <c r="J129" s="5">
        <f>I129/D129*100</f>
        <v>100</v>
      </c>
    </row>
    <row r="130" spans="1:10" s="12" customFormat="1" ht="12.75">
      <c r="A130" s="13" t="s">
        <v>1</v>
      </c>
      <c r="B130" s="13" t="s">
        <v>98</v>
      </c>
      <c r="C130" s="13" t="s">
        <v>99</v>
      </c>
      <c r="D130" s="13">
        <v>5000</v>
      </c>
      <c r="E130" s="13">
        <v>4965.04</v>
      </c>
      <c r="F130" s="13">
        <f t="shared" si="16"/>
        <v>2260</v>
      </c>
      <c r="G130" s="13">
        <f t="shared" si="16"/>
        <v>2260</v>
      </c>
      <c r="H130" s="13">
        <f t="shared" si="15"/>
        <v>0</v>
      </c>
      <c r="I130" s="13">
        <f>I131</f>
        <v>5000</v>
      </c>
      <c r="J130" s="13">
        <f aca="true" t="shared" si="17" ref="J130:J135">I130/D131*100</f>
        <v>100</v>
      </c>
    </row>
    <row r="131" spans="1:10" s="12" customFormat="1" ht="12.75">
      <c r="A131" s="12" t="s">
        <v>1</v>
      </c>
      <c r="B131" s="12" t="s">
        <v>115</v>
      </c>
      <c r="C131" s="12" t="s">
        <v>116</v>
      </c>
      <c r="D131" s="13">
        <v>5000</v>
      </c>
      <c r="E131" s="13">
        <v>4965.04</v>
      </c>
      <c r="F131" s="13">
        <f t="shared" si="16"/>
        <v>2260</v>
      </c>
      <c r="G131" s="13">
        <f t="shared" si="16"/>
        <v>2260</v>
      </c>
      <c r="H131" s="13">
        <f t="shared" si="15"/>
        <v>0</v>
      </c>
      <c r="I131" s="13">
        <f>I132+I134</f>
        <v>5000</v>
      </c>
      <c r="J131" s="13">
        <f t="shared" si="17"/>
        <v>125</v>
      </c>
    </row>
    <row r="132" spans="1:10" s="12" customFormat="1" ht="12.75">
      <c r="A132" s="12" t="s">
        <v>1</v>
      </c>
      <c r="B132" s="12" t="s">
        <v>127</v>
      </c>
      <c r="C132" s="12" t="s">
        <v>128</v>
      </c>
      <c r="D132" s="13">
        <v>4000</v>
      </c>
      <c r="E132" s="13">
        <v>1706.25</v>
      </c>
      <c r="F132" s="13">
        <f>F134</f>
        <v>2260</v>
      </c>
      <c r="G132" s="13">
        <f>G133</f>
        <v>2260</v>
      </c>
      <c r="H132" s="13">
        <f t="shared" si="15"/>
        <v>0</v>
      </c>
      <c r="I132" s="13">
        <f>I133</f>
        <v>1740</v>
      </c>
      <c r="J132" s="13">
        <f t="shared" si="17"/>
        <v>43.5</v>
      </c>
    </row>
    <row r="133" spans="1:10" ht="12.75" hidden="1">
      <c r="A133" s="17" t="s">
        <v>322</v>
      </c>
      <c r="B133" t="s">
        <v>135</v>
      </c>
      <c r="C133" t="s">
        <v>136</v>
      </c>
      <c r="D133" s="2">
        <v>4000</v>
      </c>
      <c r="E133" s="2">
        <v>1706.25</v>
      </c>
      <c r="F133" s="2">
        <v>0</v>
      </c>
      <c r="G133" s="2">
        <v>2260</v>
      </c>
      <c r="H133" s="18">
        <f t="shared" si="15"/>
        <v>-2260</v>
      </c>
      <c r="I133" s="2">
        <f>D133-G133</f>
        <v>1740</v>
      </c>
      <c r="J133" s="18">
        <f t="shared" si="17"/>
        <v>174</v>
      </c>
    </row>
    <row r="134" spans="1:10" s="12" customFormat="1" ht="12.75">
      <c r="A134" s="12" t="s">
        <v>1</v>
      </c>
      <c r="B134" s="12" t="s">
        <v>154</v>
      </c>
      <c r="C134" s="12" t="s">
        <v>155</v>
      </c>
      <c r="D134" s="13">
        <v>1000</v>
      </c>
      <c r="E134" s="13">
        <v>3258.79</v>
      </c>
      <c r="F134" s="13">
        <f>F135</f>
        <v>2260</v>
      </c>
      <c r="G134" s="13">
        <v>0</v>
      </c>
      <c r="H134" s="13">
        <f t="shared" si="15"/>
        <v>2260</v>
      </c>
      <c r="I134" s="13">
        <f>I135</f>
        <v>3260</v>
      </c>
      <c r="J134" s="13">
        <f t="shared" si="17"/>
        <v>326</v>
      </c>
    </row>
    <row r="135" spans="1:10" ht="12.75" hidden="1">
      <c r="A135" t="s">
        <v>192</v>
      </c>
      <c r="B135" t="s">
        <v>158</v>
      </c>
      <c r="C135" t="s">
        <v>159</v>
      </c>
      <c r="D135" s="2">
        <v>1000</v>
      </c>
      <c r="E135" s="2">
        <v>3258.79</v>
      </c>
      <c r="F135" s="2">
        <v>2260</v>
      </c>
      <c r="G135" s="2">
        <v>0</v>
      </c>
      <c r="H135" s="18">
        <f t="shared" si="15"/>
        <v>2260</v>
      </c>
      <c r="I135" s="2">
        <f>D135+F135</f>
        <v>3260</v>
      </c>
      <c r="J135" s="18">
        <f t="shared" si="17"/>
        <v>1.9404761904761905</v>
      </c>
    </row>
    <row r="136" spans="1:13" ht="12.75">
      <c r="A136" s="3" t="s">
        <v>95</v>
      </c>
      <c r="B136" s="3" t="s">
        <v>193</v>
      </c>
      <c r="C136" s="3" t="s">
        <v>194</v>
      </c>
      <c r="D136" s="3">
        <v>168000</v>
      </c>
      <c r="E136" s="3">
        <v>31600.14</v>
      </c>
      <c r="F136" s="3">
        <f>F137+F162+F167</f>
        <v>0</v>
      </c>
      <c r="G136" s="3">
        <f>G137+G162+G167</f>
        <v>51000</v>
      </c>
      <c r="H136" s="3">
        <f t="shared" si="15"/>
        <v>-51000</v>
      </c>
      <c r="I136" s="3">
        <f>I137+I162+I167</f>
        <v>117000</v>
      </c>
      <c r="J136" s="3">
        <f aca="true" t="shared" si="18" ref="J136:J167">I136/D136*100</f>
        <v>69.64285714285714</v>
      </c>
      <c r="M136" s="2"/>
    </row>
    <row r="137" spans="1:10" ht="12.75">
      <c r="A137" s="5" t="s">
        <v>18</v>
      </c>
      <c r="B137" s="5" t="s">
        <v>19</v>
      </c>
      <c r="C137" s="5" t="s">
        <v>20</v>
      </c>
      <c r="D137" s="5">
        <v>120000</v>
      </c>
      <c r="E137" s="5">
        <v>30329.16</v>
      </c>
      <c r="F137" s="5">
        <f>SUM(F138:F161)</f>
        <v>0</v>
      </c>
      <c r="G137" s="5">
        <f>G138</f>
        <v>36000</v>
      </c>
      <c r="H137" s="5">
        <f t="shared" si="15"/>
        <v>-36000</v>
      </c>
      <c r="I137" s="27">
        <f>I138</f>
        <v>84000</v>
      </c>
      <c r="J137" s="5">
        <f t="shared" si="18"/>
        <v>70</v>
      </c>
    </row>
    <row r="138" spans="1:10" s="12" customFormat="1" ht="12.75">
      <c r="A138" s="13" t="s">
        <v>1</v>
      </c>
      <c r="B138" s="13" t="s">
        <v>98</v>
      </c>
      <c r="C138" s="13" t="s">
        <v>99</v>
      </c>
      <c r="D138" s="13">
        <v>120000</v>
      </c>
      <c r="E138" s="13">
        <v>30329.16</v>
      </c>
      <c r="F138" s="13">
        <v>0</v>
      </c>
      <c r="G138" s="13">
        <f>G139+G159</f>
        <v>36000</v>
      </c>
      <c r="H138" s="13">
        <f t="shared" si="15"/>
        <v>-36000</v>
      </c>
      <c r="I138" s="13">
        <f>I139+I159</f>
        <v>84000</v>
      </c>
      <c r="J138" s="13">
        <f t="shared" si="18"/>
        <v>70</v>
      </c>
    </row>
    <row r="139" spans="1:10" s="12" customFormat="1" ht="12.75">
      <c r="A139" s="12" t="s">
        <v>1</v>
      </c>
      <c r="B139" s="12" t="s">
        <v>115</v>
      </c>
      <c r="C139" s="12" t="s">
        <v>116</v>
      </c>
      <c r="D139" s="13">
        <v>119900</v>
      </c>
      <c r="E139" s="13">
        <v>30329.16</v>
      </c>
      <c r="F139" s="13">
        <v>0</v>
      </c>
      <c r="G139" s="13">
        <f>G140+G143+G147+G153+G155</f>
        <v>35970</v>
      </c>
      <c r="H139" s="13">
        <f aca="true" t="shared" si="19" ref="H139:H161">F139-G139</f>
        <v>-35970</v>
      </c>
      <c r="I139" s="13">
        <f>I140+I143+I147+I153+I155</f>
        <v>83930</v>
      </c>
      <c r="J139" s="13">
        <f t="shared" si="18"/>
        <v>70</v>
      </c>
    </row>
    <row r="140" spans="1:10" s="12" customFormat="1" ht="12.75">
      <c r="A140" s="12" t="s">
        <v>1</v>
      </c>
      <c r="B140" s="12" t="s">
        <v>117</v>
      </c>
      <c r="C140" s="12" t="s">
        <v>118</v>
      </c>
      <c r="D140" s="13">
        <v>5200</v>
      </c>
      <c r="E140" s="13">
        <v>374</v>
      </c>
      <c r="F140" s="13">
        <v>0</v>
      </c>
      <c r="G140" s="13">
        <f>G141+G142</f>
        <v>1560</v>
      </c>
      <c r="H140" s="13">
        <f t="shared" si="19"/>
        <v>-1560</v>
      </c>
      <c r="I140" s="13">
        <f>SUM(I141:I142)</f>
        <v>3640</v>
      </c>
      <c r="J140" s="13">
        <f t="shared" si="18"/>
        <v>70</v>
      </c>
    </row>
    <row r="141" spans="1:10" ht="12.75" hidden="1">
      <c r="A141" s="17" t="s">
        <v>323</v>
      </c>
      <c r="B141" t="s">
        <v>137</v>
      </c>
      <c r="C141" t="s">
        <v>138</v>
      </c>
      <c r="D141" s="2">
        <v>4500</v>
      </c>
      <c r="E141" s="2">
        <v>374</v>
      </c>
      <c r="F141" s="18">
        <v>0</v>
      </c>
      <c r="G141" s="2">
        <v>1350</v>
      </c>
      <c r="H141" s="18">
        <f t="shared" si="19"/>
        <v>-1350</v>
      </c>
      <c r="I141" s="2">
        <f>D141-G141</f>
        <v>3150</v>
      </c>
      <c r="J141" s="18">
        <f t="shared" si="18"/>
        <v>70</v>
      </c>
    </row>
    <row r="142" spans="1:10" ht="12.75" hidden="1">
      <c r="A142" s="17" t="s">
        <v>324</v>
      </c>
      <c r="B142" t="s">
        <v>141</v>
      </c>
      <c r="C142" t="s">
        <v>142</v>
      </c>
      <c r="D142" s="2">
        <v>700</v>
      </c>
      <c r="E142" s="2">
        <v>0</v>
      </c>
      <c r="F142" s="18">
        <v>0</v>
      </c>
      <c r="G142" s="2">
        <v>210</v>
      </c>
      <c r="H142" s="18">
        <f t="shared" si="19"/>
        <v>-210</v>
      </c>
      <c r="I142" s="2">
        <f>D142-G142</f>
        <v>490</v>
      </c>
      <c r="J142" s="18">
        <f t="shared" si="18"/>
        <v>70</v>
      </c>
    </row>
    <row r="143" spans="2:10" s="12" customFormat="1" ht="12.75">
      <c r="B143" s="12" t="s">
        <v>121</v>
      </c>
      <c r="C143" s="12" t="s">
        <v>122</v>
      </c>
      <c r="D143" s="13">
        <v>8000</v>
      </c>
      <c r="E143" s="13">
        <v>1168.7</v>
      </c>
      <c r="F143" s="13">
        <v>0</v>
      </c>
      <c r="G143" s="13">
        <f>G144+G145+G146</f>
        <v>2400</v>
      </c>
      <c r="H143" s="13">
        <f t="shared" si="19"/>
        <v>-2400</v>
      </c>
      <c r="I143" s="13">
        <f>SUM(I144:I146)</f>
        <v>5600</v>
      </c>
      <c r="J143" s="13">
        <f t="shared" si="18"/>
        <v>70</v>
      </c>
    </row>
    <row r="144" spans="1:10" ht="12.75" hidden="1">
      <c r="A144" s="17" t="s">
        <v>325</v>
      </c>
      <c r="B144" t="s">
        <v>143</v>
      </c>
      <c r="C144" t="s">
        <v>144</v>
      </c>
      <c r="D144" s="2">
        <v>5000</v>
      </c>
      <c r="E144" s="2">
        <v>1047.7</v>
      </c>
      <c r="F144" s="18">
        <v>0</v>
      </c>
      <c r="G144" s="2">
        <v>1500</v>
      </c>
      <c r="H144" s="18">
        <f t="shared" si="19"/>
        <v>-1500</v>
      </c>
      <c r="I144" s="2">
        <f>D144-G144</f>
        <v>3500</v>
      </c>
      <c r="J144" s="18">
        <f t="shared" si="18"/>
        <v>70</v>
      </c>
    </row>
    <row r="145" spans="1:10" ht="12.75" hidden="1">
      <c r="A145" s="17" t="s">
        <v>326</v>
      </c>
      <c r="B145" t="s">
        <v>123</v>
      </c>
      <c r="C145" t="s">
        <v>124</v>
      </c>
      <c r="D145" s="2">
        <v>2000</v>
      </c>
      <c r="E145" s="2">
        <v>0</v>
      </c>
      <c r="F145" s="18">
        <v>0</v>
      </c>
      <c r="G145" s="2">
        <v>600</v>
      </c>
      <c r="H145" s="18">
        <f t="shared" si="19"/>
        <v>-600</v>
      </c>
      <c r="I145" s="2">
        <f>D145-G145</f>
        <v>1400</v>
      </c>
      <c r="J145" s="18">
        <f t="shared" si="18"/>
        <v>70</v>
      </c>
    </row>
    <row r="146" spans="1:10" ht="12.75" hidden="1">
      <c r="A146" s="17" t="s">
        <v>327</v>
      </c>
      <c r="B146" t="s">
        <v>125</v>
      </c>
      <c r="C146" t="s">
        <v>145</v>
      </c>
      <c r="D146" s="2">
        <v>1000</v>
      </c>
      <c r="E146" s="2">
        <v>121</v>
      </c>
      <c r="F146" s="18">
        <v>0</v>
      </c>
      <c r="G146" s="2">
        <v>300</v>
      </c>
      <c r="H146" s="18">
        <f t="shared" si="19"/>
        <v>-300</v>
      </c>
      <c r="I146" s="2">
        <f>D146-G146</f>
        <v>700</v>
      </c>
      <c r="J146" s="18">
        <f t="shared" si="18"/>
        <v>70</v>
      </c>
    </row>
    <row r="147" spans="2:10" s="12" customFormat="1" ht="12.75">
      <c r="B147" s="12" t="s">
        <v>127</v>
      </c>
      <c r="C147" s="12" t="s">
        <v>128</v>
      </c>
      <c r="D147" s="13">
        <v>93000</v>
      </c>
      <c r="E147" s="13">
        <v>27002.81</v>
      </c>
      <c r="F147" s="13">
        <v>0</v>
      </c>
      <c r="G147" s="13">
        <f>G148+G149+G150+G151+G152</f>
        <v>27900</v>
      </c>
      <c r="H147" s="13">
        <f t="shared" si="19"/>
        <v>-27900</v>
      </c>
      <c r="I147" s="13">
        <f>SUM(I148:I152)</f>
        <v>65100</v>
      </c>
      <c r="J147" s="13">
        <f t="shared" si="18"/>
        <v>70</v>
      </c>
    </row>
    <row r="148" spans="1:10" ht="12.75" hidden="1">
      <c r="A148" s="17" t="s">
        <v>328</v>
      </c>
      <c r="B148" t="s">
        <v>148</v>
      </c>
      <c r="C148" t="s">
        <v>195</v>
      </c>
      <c r="D148" s="2">
        <v>15000</v>
      </c>
      <c r="E148" s="2">
        <v>1804.66</v>
      </c>
      <c r="F148" s="18">
        <v>0</v>
      </c>
      <c r="G148" s="2">
        <v>4500</v>
      </c>
      <c r="H148" s="18">
        <f t="shared" si="19"/>
        <v>-4500</v>
      </c>
      <c r="I148" s="2">
        <f>D148-G148</f>
        <v>10500</v>
      </c>
      <c r="J148" s="18">
        <f t="shared" si="18"/>
        <v>70</v>
      </c>
    </row>
    <row r="149" spans="1:10" ht="12.75" hidden="1">
      <c r="A149" s="17" t="s">
        <v>329</v>
      </c>
      <c r="B149" t="s">
        <v>129</v>
      </c>
      <c r="C149" t="s">
        <v>196</v>
      </c>
      <c r="D149" s="2">
        <v>1000</v>
      </c>
      <c r="E149" s="2">
        <v>395.67</v>
      </c>
      <c r="F149" s="18">
        <v>0</v>
      </c>
      <c r="G149" s="2">
        <v>300</v>
      </c>
      <c r="H149" s="18">
        <f t="shared" si="19"/>
        <v>-300</v>
      </c>
      <c r="I149" s="2">
        <f>D149-G149</f>
        <v>700</v>
      </c>
      <c r="J149" s="18">
        <f t="shared" si="18"/>
        <v>70</v>
      </c>
    </row>
    <row r="150" spans="1:10" ht="12.75" hidden="1">
      <c r="A150" s="17" t="s">
        <v>330</v>
      </c>
      <c r="B150" t="s">
        <v>133</v>
      </c>
      <c r="C150" t="s">
        <v>134</v>
      </c>
      <c r="D150" s="2">
        <v>28000</v>
      </c>
      <c r="E150" s="2">
        <v>6950.2</v>
      </c>
      <c r="F150" s="18">
        <v>0</v>
      </c>
      <c r="G150" s="2">
        <v>8400</v>
      </c>
      <c r="H150" s="18">
        <f t="shared" si="19"/>
        <v>-8400</v>
      </c>
      <c r="I150" s="2">
        <f>D150-G150</f>
        <v>19600</v>
      </c>
      <c r="J150" s="18">
        <f t="shared" si="18"/>
        <v>70</v>
      </c>
    </row>
    <row r="151" spans="1:10" ht="12.75" hidden="1">
      <c r="A151" s="17" t="s">
        <v>331</v>
      </c>
      <c r="B151" t="s">
        <v>152</v>
      </c>
      <c r="C151" t="s">
        <v>153</v>
      </c>
      <c r="D151" s="2">
        <v>4000</v>
      </c>
      <c r="E151" s="2">
        <v>1015.03</v>
      </c>
      <c r="F151" s="18">
        <v>0</v>
      </c>
      <c r="G151" s="2">
        <v>1200</v>
      </c>
      <c r="H151" s="18">
        <f t="shared" si="19"/>
        <v>-1200</v>
      </c>
      <c r="I151" s="2">
        <f>D151-G151</f>
        <v>2800</v>
      </c>
      <c r="J151" s="18">
        <f t="shared" si="18"/>
        <v>70</v>
      </c>
    </row>
    <row r="152" spans="1:10" ht="12.75" hidden="1">
      <c r="A152" s="17" t="s">
        <v>332</v>
      </c>
      <c r="B152" t="s">
        <v>135</v>
      </c>
      <c r="C152" t="s">
        <v>136</v>
      </c>
      <c r="D152" s="2">
        <v>45000</v>
      </c>
      <c r="E152" s="2">
        <v>16837.25</v>
      </c>
      <c r="F152" s="18">
        <v>0</v>
      </c>
      <c r="G152" s="2">
        <v>13500</v>
      </c>
      <c r="H152" s="18">
        <f t="shared" si="19"/>
        <v>-13500</v>
      </c>
      <c r="I152" s="2">
        <f>D152-G152</f>
        <v>31500</v>
      </c>
      <c r="J152" s="18">
        <f t="shared" si="18"/>
        <v>70</v>
      </c>
    </row>
    <row r="153" spans="2:12" s="12" customFormat="1" ht="12.75">
      <c r="B153" s="12" t="s">
        <v>187</v>
      </c>
      <c r="C153" s="12" t="s">
        <v>188</v>
      </c>
      <c r="D153" s="13">
        <v>3000</v>
      </c>
      <c r="E153" s="13">
        <v>0</v>
      </c>
      <c r="F153" s="13">
        <v>0</v>
      </c>
      <c r="G153" s="13">
        <f>G154</f>
        <v>900</v>
      </c>
      <c r="H153" s="13">
        <f t="shared" si="19"/>
        <v>-900</v>
      </c>
      <c r="I153" s="13">
        <f>I154</f>
        <v>2100</v>
      </c>
      <c r="J153" s="13">
        <f t="shared" si="18"/>
        <v>70</v>
      </c>
      <c r="L153" s="13"/>
    </row>
    <row r="154" spans="1:10" ht="12.75" hidden="1">
      <c r="A154" s="17" t="s">
        <v>333</v>
      </c>
      <c r="B154" t="s">
        <v>189</v>
      </c>
      <c r="C154" t="s">
        <v>197</v>
      </c>
      <c r="D154" s="2">
        <v>3000</v>
      </c>
      <c r="E154" s="2">
        <v>0</v>
      </c>
      <c r="F154" s="18">
        <v>0</v>
      </c>
      <c r="G154" s="2">
        <v>900</v>
      </c>
      <c r="H154" s="18">
        <f t="shared" si="19"/>
        <v>-900</v>
      </c>
      <c r="I154" s="2">
        <f>D154-G154</f>
        <v>2100</v>
      </c>
      <c r="J154" s="18">
        <f t="shared" si="18"/>
        <v>70</v>
      </c>
    </row>
    <row r="155" spans="2:10" s="12" customFormat="1" ht="12.75">
      <c r="B155" s="12" t="s">
        <v>154</v>
      </c>
      <c r="C155" s="12" t="s">
        <v>155</v>
      </c>
      <c r="D155" s="13">
        <v>10700</v>
      </c>
      <c r="E155" s="13">
        <v>1783.65</v>
      </c>
      <c r="F155" s="13">
        <v>0</v>
      </c>
      <c r="G155" s="13">
        <f>G156+G157+G158</f>
        <v>3210</v>
      </c>
      <c r="H155" s="13">
        <f t="shared" si="19"/>
        <v>-3210</v>
      </c>
      <c r="I155" s="13">
        <f>SUM(I156:I158)</f>
        <v>7490</v>
      </c>
      <c r="J155" s="13">
        <f t="shared" si="18"/>
        <v>70</v>
      </c>
    </row>
    <row r="156" spans="1:10" ht="12.75" hidden="1">
      <c r="A156" s="17" t="s">
        <v>334</v>
      </c>
      <c r="B156" t="s">
        <v>158</v>
      </c>
      <c r="C156" t="s">
        <v>159</v>
      </c>
      <c r="D156" s="2">
        <v>10100</v>
      </c>
      <c r="E156" s="2">
        <v>1783.65</v>
      </c>
      <c r="F156" s="18">
        <v>0</v>
      </c>
      <c r="G156" s="2">
        <v>3030</v>
      </c>
      <c r="H156" s="18">
        <f t="shared" si="19"/>
        <v>-3030</v>
      </c>
      <c r="I156" s="2">
        <f>D156-G156</f>
        <v>7070</v>
      </c>
      <c r="J156" s="18">
        <f t="shared" si="18"/>
        <v>70</v>
      </c>
    </row>
    <row r="157" spans="1:10" ht="12.75" hidden="1">
      <c r="A157" s="17" t="s">
        <v>335</v>
      </c>
      <c r="B157" t="s">
        <v>198</v>
      </c>
      <c r="C157" t="s">
        <v>199</v>
      </c>
      <c r="D157" s="2">
        <v>100</v>
      </c>
      <c r="E157" s="2">
        <v>0</v>
      </c>
      <c r="F157" s="18">
        <v>0</v>
      </c>
      <c r="G157" s="2">
        <v>30</v>
      </c>
      <c r="H157" s="18">
        <f t="shared" si="19"/>
        <v>-30</v>
      </c>
      <c r="I157" s="2">
        <f>D157-G157</f>
        <v>70</v>
      </c>
      <c r="J157" s="18">
        <f t="shared" si="18"/>
        <v>70</v>
      </c>
    </row>
    <row r="158" spans="1:10" ht="12.75" hidden="1">
      <c r="A158" s="17" t="s">
        <v>336</v>
      </c>
      <c r="B158" t="s">
        <v>162</v>
      </c>
      <c r="C158" t="s">
        <v>155</v>
      </c>
      <c r="D158" s="2">
        <v>500</v>
      </c>
      <c r="E158" s="2">
        <v>0</v>
      </c>
      <c r="F158" s="18">
        <v>0</v>
      </c>
      <c r="G158" s="2">
        <v>150</v>
      </c>
      <c r="H158" s="18">
        <f t="shared" si="19"/>
        <v>-150</v>
      </c>
      <c r="I158" s="2">
        <f>D158-G158</f>
        <v>350</v>
      </c>
      <c r="J158" s="18">
        <f t="shared" si="18"/>
        <v>70</v>
      </c>
    </row>
    <row r="159" spans="2:10" s="12" customFormat="1" ht="12.75">
      <c r="B159" s="12" t="s">
        <v>163</v>
      </c>
      <c r="C159" s="12" t="s">
        <v>164</v>
      </c>
      <c r="D159" s="13">
        <v>100</v>
      </c>
      <c r="E159" s="13">
        <v>0</v>
      </c>
      <c r="F159" s="13">
        <v>0</v>
      </c>
      <c r="G159" s="13">
        <f>G160</f>
        <v>30</v>
      </c>
      <c r="H159" s="13">
        <f t="shared" si="19"/>
        <v>-30</v>
      </c>
      <c r="I159" s="13">
        <f>I160</f>
        <v>70</v>
      </c>
      <c r="J159" s="13">
        <f t="shared" si="18"/>
        <v>70</v>
      </c>
    </row>
    <row r="160" spans="2:10" s="12" customFormat="1" ht="12.75">
      <c r="B160" s="12" t="s">
        <v>165</v>
      </c>
      <c r="C160" s="12" t="s">
        <v>166</v>
      </c>
      <c r="D160" s="13">
        <v>100</v>
      </c>
      <c r="E160" s="13">
        <v>0</v>
      </c>
      <c r="F160" s="13">
        <v>0</v>
      </c>
      <c r="G160" s="13">
        <f>G161</f>
        <v>30</v>
      </c>
      <c r="H160" s="13">
        <f t="shared" si="19"/>
        <v>-30</v>
      </c>
      <c r="I160" s="13">
        <f>I161</f>
        <v>70</v>
      </c>
      <c r="J160" s="13">
        <f t="shared" si="18"/>
        <v>70</v>
      </c>
    </row>
    <row r="161" spans="1:10" ht="12.75" hidden="1">
      <c r="A161" s="17" t="s">
        <v>337</v>
      </c>
      <c r="B161" t="s">
        <v>167</v>
      </c>
      <c r="C161" t="s">
        <v>168</v>
      </c>
      <c r="D161" s="2">
        <v>100</v>
      </c>
      <c r="E161" s="2">
        <v>0</v>
      </c>
      <c r="F161" s="18">
        <v>0</v>
      </c>
      <c r="G161" s="2">
        <v>30</v>
      </c>
      <c r="H161" s="13">
        <f t="shared" si="19"/>
        <v>-30</v>
      </c>
      <c r="I161" s="2">
        <f>D161-G161</f>
        <v>70</v>
      </c>
      <c r="J161" s="18">
        <f t="shared" si="18"/>
        <v>70</v>
      </c>
    </row>
    <row r="162" spans="1:10" ht="12.75">
      <c r="A162" s="5" t="s">
        <v>18</v>
      </c>
      <c r="B162" s="5" t="s">
        <v>31</v>
      </c>
      <c r="C162" s="5" t="s">
        <v>32</v>
      </c>
      <c r="D162" s="5">
        <v>8000</v>
      </c>
      <c r="E162" s="5">
        <v>0</v>
      </c>
      <c r="F162" s="5">
        <f>SUM(F163:F166)</f>
        <v>0</v>
      </c>
      <c r="G162" s="5">
        <f aca="true" t="shared" si="20" ref="G162:I165">G163</f>
        <v>5000</v>
      </c>
      <c r="H162" s="5">
        <f aca="true" t="shared" si="21" ref="H162:H168">F162-G162</f>
        <v>-5000</v>
      </c>
      <c r="I162" s="27">
        <f t="shared" si="20"/>
        <v>3000</v>
      </c>
      <c r="J162" s="5">
        <f t="shared" si="18"/>
        <v>37.5</v>
      </c>
    </row>
    <row r="163" spans="1:10" s="12" customFormat="1" ht="12.75">
      <c r="A163" s="13" t="s">
        <v>1</v>
      </c>
      <c r="B163" s="13" t="s">
        <v>98</v>
      </c>
      <c r="C163" s="13" t="s">
        <v>99</v>
      </c>
      <c r="D163" s="13">
        <v>8000</v>
      </c>
      <c r="E163" s="13">
        <v>0</v>
      </c>
      <c r="F163" s="13">
        <v>0</v>
      </c>
      <c r="G163" s="13">
        <f t="shared" si="20"/>
        <v>5000</v>
      </c>
      <c r="H163" s="13">
        <f t="shared" si="21"/>
        <v>-5000</v>
      </c>
      <c r="I163" s="13">
        <f t="shared" si="20"/>
        <v>3000</v>
      </c>
      <c r="J163" s="13">
        <f t="shared" si="18"/>
        <v>37.5</v>
      </c>
    </row>
    <row r="164" spans="1:10" s="12" customFormat="1" ht="12.75">
      <c r="A164" s="12" t="s">
        <v>1</v>
      </c>
      <c r="B164" s="12" t="s">
        <v>115</v>
      </c>
      <c r="C164" s="12" t="s">
        <v>116</v>
      </c>
      <c r="D164" s="13">
        <v>8000</v>
      </c>
      <c r="E164" s="13">
        <v>0</v>
      </c>
      <c r="F164" s="13">
        <v>0</v>
      </c>
      <c r="G164" s="13">
        <f t="shared" si="20"/>
        <v>5000</v>
      </c>
      <c r="H164" s="13">
        <f t="shared" si="21"/>
        <v>-5000</v>
      </c>
      <c r="I164" s="13">
        <f t="shared" si="20"/>
        <v>3000</v>
      </c>
      <c r="J164" s="13">
        <f t="shared" si="18"/>
        <v>37.5</v>
      </c>
    </row>
    <row r="165" spans="1:10" s="12" customFormat="1" ht="12.75">
      <c r="A165" s="12" t="s">
        <v>1</v>
      </c>
      <c r="B165" s="12" t="s">
        <v>127</v>
      </c>
      <c r="C165" s="12" t="s">
        <v>128</v>
      </c>
      <c r="D165" s="13">
        <v>8000</v>
      </c>
      <c r="E165" s="13">
        <v>0</v>
      </c>
      <c r="F165" s="13">
        <v>0</v>
      </c>
      <c r="G165" s="13">
        <f t="shared" si="20"/>
        <v>5000</v>
      </c>
      <c r="H165" s="13">
        <f t="shared" si="21"/>
        <v>-5000</v>
      </c>
      <c r="I165" s="13">
        <f t="shared" si="20"/>
        <v>3000</v>
      </c>
      <c r="J165" s="13">
        <f t="shared" si="18"/>
        <v>37.5</v>
      </c>
    </row>
    <row r="166" spans="1:10" ht="12.75" hidden="1">
      <c r="A166" s="17" t="s">
        <v>338</v>
      </c>
      <c r="B166" t="s">
        <v>135</v>
      </c>
      <c r="C166" t="s">
        <v>136</v>
      </c>
      <c r="D166" s="2">
        <v>8000</v>
      </c>
      <c r="E166" s="2">
        <v>0</v>
      </c>
      <c r="F166" s="2">
        <v>0</v>
      </c>
      <c r="G166" s="2">
        <v>5000</v>
      </c>
      <c r="H166" s="18">
        <f t="shared" si="21"/>
        <v>-5000</v>
      </c>
      <c r="I166" s="2">
        <f>D166-G166</f>
        <v>3000</v>
      </c>
      <c r="J166" s="18">
        <f t="shared" si="18"/>
        <v>37.5</v>
      </c>
    </row>
    <row r="167" spans="1:12" ht="12.75">
      <c r="A167" s="5" t="s">
        <v>18</v>
      </c>
      <c r="B167" s="5" t="s">
        <v>60</v>
      </c>
      <c r="C167" s="5" t="s">
        <v>61</v>
      </c>
      <c r="D167" s="5">
        <v>40000</v>
      </c>
      <c r="E167" s="5">
        <v>1270.98</v>
      </c>
      <c r="F167" s="5">
        <f>SUM(F168:F181)</f>
        <v>0</v>
      </c>
      <c r="G167" s="5">
        <f>G168</f>
        <v>10000</v>
      </c>
      <c r="H167" s="5">
        <f t="shared" si="21"/>
        <v>-10000</v>
      </c>
      <c r="I167" s="5">
        <f>I168</f>
        <v>30000</v>
      </c>
      <c r="J167" s="5">
        <f t="shared" si="18"/>
        <v>75</v>
      </c>
      <c r="L167" s="2"/>
    </row>
    <row r="168" spans="1:10" s="12" customFormat="1" ht="12.75">
      <c r="A168" s="13" t="s">
        <v>1</v>
      </c>
      <c r="B168" s="13" t="s">
        <v>98</v>
      </c>
      <c r="C168" s="13" t="s">
        <v>99</v>
      </c>
      <c r="D168" s="13">
        <v>40000</v>
      </c>
      <c r="E168" s="13">
        <v>1270.98</v>
      </c>
      <c r="F168" s="13">
        <v>0</v>
      </c>
      <c r="G168" s="13">
        <f>G169</f>
        <v>10000</v>
      </c>
      <c r="H168" s="13">
        <f t="shared" si="21"/>
        <v>-10000</v>
      </c>
      <c r="I168" s="13">
        <f>I169</f>
        <v>30000</v>
      </c>
      <c r="J168" s="13">
        <f aca="true" t="shared" si="22" ref="J168:J199">I168/D168*100</f>
        <v>75</v>
      </c>
    </row>
    <row r="169" spans="1:10" s="12" customFormat="1" ht="12.75">
      <c r="A169" s="12" t="s">
        <v>1</v>
      </c>
      <c r="B169" s="12" t="s">
        <v>115</v>
      </c>
      <c r="C169" s="12" t="s">
        <v>116</v>
      </c>
      <c r="D169" s="13">
        <v>40000</v>
      </c>
      <c r="E169" s="13">
        <v>1270.98</v>
      </c>
      <c r="F169" s="13">
        <v>0</v>
      </c>
      <c r="G169" s="13">
        <f>G170+G173+G175+G178+G180</f>
        <v>10000</v>
      </c>
      <c r="H169" s="13">
        <f aca="true" t="shared" si="23" ref="H169:H181">F169-G169</f>
        <v>-10000</v>
      </c>
      <c r="I169" s="13">
        <f>I170+I175+I178+I180+I173</f>
        <v>30000</v>
      </c>
      <c r="J169" s="13">
        <f t="shared" si="22"/>
        <v>75</v>
      </c>
    </row>
    <row r="170" spans="1:10" s="12" customFormat="1" ht="12.75">
      <c r="A170" s="12" t="s">
        <v>1</v>
      </c>
      <c r="B170" s="12" t="s">
        <v>117</v>
      </c>
      <c r="C170" s="12" t="s">
        <v>118</v>
      </c>
      <c r="D170" s="13">
        <v>1700</v>
      </c>
      <c r="E170" s="13">
        <v>0</v>
      </c>
      <c r="F170" s="13">
        <v>0</v>
      </c>
      <c r="G170" s="13">
        <f>G171+G172</f>
        <v>510</v>
      </c>
      <c r="H170" s="13">
        <f t="shared" si="23"/>
        <v>-510</v>
      </c>
      <c r="I170" s="13">
        <f>I171+I172</f>
        <v>1190</v>
      </c>
      <c r="J170" s="13">
        <f t="shared" si="22"/>
        <v>70</v>
      </c>
    </row>
    <row r="171" spans="1:10" ht="12.75" hidden="1">
      <c r="A171" s="17" t="s">
        <v>339</v>
      </c>
      <c r="B171" t="s">
        <v>137</v>
      </c>
      <c r="C171" t="s">
        <v>138</v>
      </c>
      <c r="D171" s="2">
        <v>1500</v>
      </c>
      <c r="E171" s="2">
        <v>0</v>
      </c>
      <c r="F171" s="2">
        <v>0</v>
      </c>
      <c r="G171" s="2">
        <v>450</v>
      </c>
      <c r="H171" s="18">
        <f t="shared" si="23"/>
        <v>-450</v>
      </c>
      <c r="I171" s="2">
        <f>D171-G171</f>
        <v>1050</v>
      </c>
      <c r="J171" s="18">
        <f t="shared" si="22"/>
        <v>70</v>
      </c>
    </row>
    <row r="172" spans="1:10" ht="12.75" hidden="1">
      <c r="A172" s="17" t="s">
        <v>340</v>
      </c>
      <c r="B172" t="s">
        <v>141</v>
      </c>
      <c r="C172" t="s">
        <v>142</v>
      </c>
      <c r="D172" s="2">
        <v>200</v>
      </c>
      <c r="E172" s="2">
        <v>0</v>
      </c>
      <c r="F172" s="2">
        <v>0</v>
      </c>
      <c r="G172" s="2">
        <v>60</v>
      </c>
      <c r="H172" s="18">
        <f t="shared" si="23"/>
        <v>-60</v>
      </c>
      <c r="I172" s="2">
        <f>D172-G172</f>
        <v>140</v>
      </c>
      <c r="J172" s="18">
        <f t="shared" si="22"/>
        <v>70</v>
      </c>
    </row>
    <row r="173" spans="2:10" s="12" customFormat="1" ht="12.75">
      <c r="B173" s="12" t="s">
        <v>121</v>
      </c>
      <c r="C173" s="12" t="s">
        <v>122</v>
      </c>
      <c r="D173" s="13">
        <v>2000</v>
      </c>
      <c r="E173" s="13">
        <v>1270.98</v>
      </c>
      <c r="F173" s="13">
        <v>0</v>
      </c>
      <c r="G173" s="13">
        <f>G174</f>
        <v>600</v>
      </c>
      <c r="H173" s="13">
        <f t="shared" si="23"/>
        <v>-600</v>
      </c>
      <c r="I173" s="13">
        <f>I174</f>
        <v>1400</v>
      </c>
      <c r="J173" s="13">
        <f t="shared" si="22"/>
        <v>70</v>
      </c>
    </row>
    <row r="174" spans="1:10" ht="12.75" hidden="1">
      <c r="A174" s="17" t="s">
        <v>341</v>
      </c>
      <c r="B174" t="s">
        <v>146</v>
      </c>
      <c r="C174" t="s">
        <v>200</v>
      </c>
      <c r="D174" s="2">
        <v>2000</v>
      </c>
      <c r="E174" s="2">
        <v>1270.98</v>
      </c>
      <c r="F174" s="2">
        <v>0</v>
      </c>
      <c r="G174" s="2">
        <v>600</v>
      </c>
      <c r="H174" s="13">
        <f t="shared" si="23"/>
        <v>-600</v>
      </c>
      <c r="I174" s="2">
        <f>D174-G174</f>
        <v>1400</v>
      </c>
      <c r="J174" s="18">
        <f t="shared" si="22"/>
        <v>70</v>
      </c>
    </row>
    <row r="175" spans="2:10" s="12" customFormat="1" ht="12.75">
      <c r="B175" s="12" t="s">
        <v>127</v>
      </c>
      <c r="C175" s="12" t="s">
        <v>128</v>
      </c>
      <c r="D175" s="13">
        <v>28300</v>
      </c>
      <c r="E175" s="13">
        <v>0</v>
      </c>
      <c r="F175" s="13">
        <v>0</v>
      </c>
      <c r="G175" s="13">
        <f>G176+G177</f>
        <v>6490</v>
      </c>
      <c r="H175" s="13">
        <f t="shared" si="23"/>
        <v>-6490</v>
      </c>
      <c r="I175" s="13">
        <f>SUM(I176:I177)</f>
        <v>21810</v>
      </c>
      <c r="J175" s="13">
        <f t="shared" si="22"/>
        <v>77.06713780918729</v>
      </c>
    </row>
    <row r="176" spans="1:10" ht="12.75" hidden="1">
      <c r="A176" s="17" t="s">
        <v>342</v>
      </c>
      <c r="B176" t="s">
        <v>133</v>
      </c>
      <c r="C176" t="s">
        <v>134</v>
      </c>
      <c r="D176" s="2">
        <v>19300</v>
      </c>
      <c r="E176" s="2">
        <v>0</v>
      </c>
      <c r="F176" s="2">
        <v>0</v>
      </c>
      <c r="G176" s="2">
        <v>3790</v>
      </c>
      <c r="H176" s="18">
        <f t="shared" si="23"/>
        <v>-3790</v>
      </c>
      <c r="I176" s="2">
        <f>D176-G176</f>
        <v>15510</v>
      </c>
      <c r="J176" s="18">
        <f t="shared" si="22"/>
        <v>80.36269430051813</v>
      </c>
    </row>
    <row r="177" spans="1:10" ht="12.75" hidden="1">
      <c r="A177" s="17" t="s">
        <v>343</v>
      </c>
      <c r="B177" t="s">
        <v>135</v>
      </c>
      <c r="C177" t="s">
        <v>136</v>
      </c>
      <c r="D177" s="2">
        <v>9000</v>
      </c>
      <c r="E177" s="2">
        <v>0</v>
      </c>
      <c r="F177" s="2">
        <v>0</v>
      </c>
      <c r="G177" s="2">
        <v>2700</v>
      </c>
      <c r="H177" s="18">
        <f t="shared" si="23"/>
        <v>-2700</v>
      </c>
      <c r="I177" s="2">
        <f>D177-G177</f>
        <v>6300</v>
      </c>
      <c r="J177" s="18">
        <f t="shared" si="22"/>
        <v>70</v>
      </c>
    </row>
    <row r="178" spans="2:10" s="12" customFormat="1" ht="12.75">
      <c r="B178" s="12" t="s">
        <v>187</v>
      </c>
      <c r="C178" s="12" t="s">
        <v>188</v>
      </c>
      <c r="D178" s="13">
        <v>500</v>
      </c>
      <c r="E178" s="13">
        <v>0</v>
      </c>
      <c r="F178" s="13">
        <v>0</v>
      </c>
      <c r="G178" s="13">
        <f>G179</f>
        <v>150</v>
      </c>
      <c r="H178" s="13">
        <f t="shared" si="23"/>
        <v>-150</v>
      </c>
      <c r="I178" s="13">
        <f>I179</f>
        <v>350</v>
      </c>
      <c r="J178" s="13">
        <f t="shared" si="22"/>
        <v>70</v>
      </c>
    </row>
    <row r="179" spans="1:10" ht="12.75" hidden="1">
      <c r="A179" s="17" t="s">
        <v>344</v>
      </c>
      <c r="B179" t="s">
        <v>189</v>
      </c>
      <c r="C179" t="s">
        <v>188</v>
      </c>
      <c r="D179" s="2">
        <v>500</v>
      </c>
      <c r="E179" s="2">
        <v>0</v>
      </c>
      <c r="F179" s="2">
        <v>0</v>
      </c>
      <c r="G179" s="2">
        <v>150</v>
      </c>
      <c r="H179" s="18">
        <f t="shared" si="23"/>
        <v>-150</v>
      </c>
      <c r="I179" s="2">
        <f>D179-G179</f>
        <v>350</v>
      </c>
      <c r="J179" s="18">
        <f t="shared" si="22"/>
        <v>70</v>
      </c>
    </row>
    <row r="180" spans="2:10" s="12" customFormat="1" ht="12.75">
      <c r="B180" s="12" t="s">
        <v>154</v>
      </c>
      <c r="C180" s="12" t="s">
        <v>155</v>
      </c>
      <c r="D180" s="13">
        <v>7500</v>
      </c>
      <c r="E180" s="13">
        <v>0</v>
      </c>
      <c r="F180" s="13">
        <v>0</v>
      </c>
      <c r="G180" s="13">
        <f>G181</f>
        <v>2250</v>
      </c>
      <c r="H180" s="13">
        <f t="shared" si="23"/>
        <v>-2250</v>
      </c>
      <c r="I180" s="13">
        <f>I181</f>
        <v>5250</v>
      </c>
      <c r="J180" s="13">
        <f t="shared" si="22"/>
        <v>70</v>
      </c>
    </row>
    <row r="181" spans="1:10" ht="12.75" hidden="1">
      <c r="A181" s="17" t="s">
        <v>345</v>
      </c>
      <c r="B181" t="s">
        <v>156</v>
      </c>
      <c r="C181" t="s">
        <v>157</v>
      </c>
      <c r="D181" s="2">
        <v>7500</v>
      </c>
      <c r="E181" s="2">
        <v>0</v>
      </c>
      <c r="F181" s="2">
        <v>0</v>
      </c>
      <c r="G181" s="2">
        <v>2250</v>
      </c>
      <c r="H181" s="18">
        <f t="shared" si="23"/>
        <v>-2250</v>
      </c>
      <c r="I181" s="2">
        <f>D181-G181</f>
        <v>5250</v>
      </c>
      <c r="J181" s="18">
        <f t="shared" si="22"/>
        <v>70</v>
      </c>
    </row>
    <row r="182" spans="1:10" ht="12.75">
      <c r="A182" s="3" t="s">
        <v>95</v>
      </c>
      <c r="B182" s="3" t="s">
        <v>201</v>
      </c>
      <c r="C182" s="3" t="s">
        <v>202</v>
      </c>
      <c r="D182" s="3">
        <v>110000</v>
      </c>
      <c r="E182" s="3">
        <v>36439.48</v>
      </c>
      <c r="F182" s="3">
        <f>F183+F217</f>
        <v>35025</v>
      </c>
      <c r="G182" s="3">
        <f>G183+G217</f>
        <v>14625</v>
      </c>
      <c r="H182" s="3">
        <f>F182-G182</f>
        <v>20400</v>
      </c>
      <c r="I182" s="3">
        <f>I183+I217</f>
        <v>130400</v>
      </c>
      <c r="J182" s="3">
        <f t="shared" si="22"/>
        <v>118.54545454545456</v>
      </c>
    </row>
    <row r="183" spans="1:12" ht="12.75">
      <c r="A183" s="5" t="s">
        <v>18</v>
      </c>
      <c r="B183" s="5" t="s">
        <v>31</v>
      </c>
      <c r="C183" s="5" t="s">
        <v>32</v>
      </c>
      <c r="D183" s="5">
        <v>110000</v>
      </c>
      <c r="E183" s="5">
        <v>36439.48</v>
      </c>
      <c r="F183" s="5">
        <f>F184+F213</f>
        <v>6025</v>
      </c>
      <c r="G183" s="5">
        <f>G184+G213</f>
        <v>14625</v>
      </c>
      <c r="H183" s="5">
        <f>F183-G183</f>
        <v>-8600</v>
      </c>
      <c r="I183" s="27">
        <f>I184+I213</f>
        <v>101400</v>
      </c>
      <c r="J183" s="5">
        <f t="shared" si="22"/>
        <v>92.18181818181819</v>
      </c>
      <c r="L183" s="2"/>
    </row>
    <row r="184" spans="1:10" s="12" customFormat="1" ht="12.75">
      <c r="A184" s="13" t="s">
        <v>1</v>
      </c>
      <c r="B184" s="13" t="s">
        <v>98</v>
      </c>
      <c r="C184" s="13" t="s">
        <v>99</v>
      </c>
      <c r="D184" s="13">
        <v>110000</v>
      </c>
      <c r="E184" s="13">
        <v>36439.48</v>
      </c>
      <c r="F184" s="13">
        <f>F185+F210</f>
        <v>1125</v>
      </c>
      <c r="G184" s="13">
        <f>G185+G210</f>
        <v>14625</v>
      </c>
      <c r="H184" s="13">
        <f>F184-G184</f>
        <v>-13500</v>
      </c>
      <c r="I184" s="13">
        <f>I185+I210</f>
        <v>96500</v>
      </c>
      <c r="J184" s="13">
        <f t="shared" si="22"/>
        <v>87.72727272727273</v>
      </c>
    </row>
    <row r="185" spans="1:10" s="12" customFormat="1" ht="12.75">
      <c r="A185" s="12" t="s">
        <v>1</v>
      </c>
      <c r="B185" s="12" t="s">
        <v>115</v>
      </c>
      <c r="C185" s="12" t="s">
        <v>116</v>
      </c>
      <c r="D185" s="13">
        <v>109800</v>
      </c>
      <c r="E185" s="13">
        <v>36439.48</v>
      </c>
      <c r="F185" s="13">
        <f>F186+F190+F195+F204</f>
        <v>1125</v>
      </c>
      <c r="G185" s="13">
        <f>G186+G190+G195+G204</f>
        <v>14625</v>
      </c>
      <c r="H185" s="13">
        <f aca="true" t="shared" si="24" ref="H185:H216">F185-G185</f>
        <v>-13500</v>
      </c>
      <c r="I185" s="13">
        <f>I186+I190+I195+I204</f>
        <v>96300</v>
      </c>
      <c r="J185" s="13">
        <f t="shared" si="22"/>
        <v>87.70491803278688</v>
      </c>
    </row>
    <row r="186" spans="1:10" s="12" customFormat="1" ht="12.75">
      <c r="A186" s="12" t="s">
        <v>1</v>
      </c>
      <c r="B186" s="12" t="s">
        <v>117</v>
      </c>
      <c r="C186" s="12" t="s">
        <v>118</v>
      </c>
      <c r="D186" s="13">
        <v>4500</v>
      </c>
      <c r="E186" s="13">
        <v>2248.4</v>
      </c>
      <c r="F186" s="13">
        <v>0</v>
      </c>
      <c r="G186" s="13">
        <f>G187+G188</f>
        <v>1500</v>
      </c>
      <c r="H186" s="13">
        <f t="shared" si="24"/>
        <v>-1500</v>
      </c>
      <c r="I186" s="13">
        <f>SUM(I187:I189)</f>
        <v>3000</v>
      </c>
      <c r="J186" s="13">
        <f t="shared" si="22"/>
        <v>66.66666666666666</v>
      </c>
    </row>
    <row r="187" spans="1:10" ht="12.75" hidden="1">
      <c r="A187" s="17" t="s">
        <v>346</v>
      </c>
      <c r="B187" t="s">
        <v>137</v>
      </c>
      <c r="C187" t="s">
        <v>138</v>
      </c>
      <c r="D187" s="2">
        <v>500</v>
      </c>
      <c r="E187" s="2">
        <v>470.4</v>
      </c>
      <c r="F187" s="2">
        <v>0</v>
      </c>
      <c r="G187" s="2">
        <v>500</v>
      </c>
      <c r="H187" s="18">
        <f t="shared" si="24"/>
        <v>-500</v>
      </c>
      <c r="I187" s="2">
        <f>D187-G187</f>
        <v>0</v>
      </c>
      <c r="J187" s="18">
        <f t="shared" si="22"/>
        <v>0</v>
      </c>
    </row>
    <row r="188" spans="1:10" ht="12.75" hidden="1">
      <c r="A188" s="17" t="s">
        <v>347</v>
      </c>
      <c r="B188" t="s">
        <v>119</v>
      </c>
      <c r="C188" t="s">
        <v>120</v>
      </c>
      <c r="D188" s="2">
        <v>1000</v>
      </c>
      <c r="E188" s="2">
        <v>0</v>
      </c>
      <c r="F188" s="2">
        <v>0</v>
      </c>
      <c r="G188" s="2">
        <v>1000</v>
      </c>
      <c r="H188" s="18">
        <f t="shared" si="24"/>
        <v>-1000</v>
      </c>
      <c r="I188" s="2">
        <f>D188-G188</f>
        <v>0</v>
      </c>
      <c r="J188" s="18">
        <f t="shared" si="22"/>
        <v>0</v>
      </c>
    </row>
    <row r="189" spans="1:10" ht="12.75" hidden="1">
      <c r="A189" s="17" t="s">
        <v>348</v>
      </c>
      <c r="B189" t="s">
        <v>141</v>
      </c>
      <c r="C189" t="s">
        <v>142</v>
      </c>
      <c r="D189" s="2">
        <v>3000</v>
      </c>
      <c r="E189" s="2">
        <v>1778</v>
      </c>
      <c r="F189" s="2">
        <v>0</v>
      </c>
      <c r="G189" s="2">
        <v>0</v>
      </c>
      <c r="H189" s="18">
        <f t="shared" si="24"/>
        <v>0</v>
      </c>
      <c r="I189" s="2">
        <v>3000</v>
      </c>
      <c r="J189" s="18">
        <f t="shared" si="22"/>
        <v>100</v>
      </c>
    </row>
    <row r="190" spans="2:10" s="12" customFormat="1" ht="12.75">
      <c r="B190" s="12" t="s">
        <v>121</v>
      </c>
      <c r="C190" s="12" t="s">
        <v>122</v>
      </c>
      <c r="D190" s="13">
        <v>22000</v>
      </c>
      <c r="E190" s="13">
        <v>5214.07</v>
      </c>
      <c r="F190" s="13">
        <v>0</v>
      </c>
      <c r="G190" s="13">
        <f>G191+G192+G194</f>
        <v>4500</v>
      </c>
      <c r="H190" s="13">
        <f t="shared" si="24"/>
        <v>-4500</v>
      </c>
      <c r="I190" s="13">
        <f>SUM(I191:I194)</f>
        <v>17500</v>
      </c>
      <c r="J190" s="13">
        <f t="shared" si="22"/>
        <v>79.54545454545455</v>
      </c>
    </row>
    <row r="191" spans="1:10" ht="12.75" hidden="1">
      <c r="A191" s="17" t="s">
        <v>349</v>
      </c>
      <c r="B191" t="s">
        <v>143</v>
      </c>
      <c r="C191" t="s">
        <v>144</v>
      </c>
      <c r="D191" s="2">
        <v>3000</v>
      </c>
      <c r="E191" s="2">
        <v>658.96</v>
      </c>
      <c r="F191" s="2">
        <v>0</v>
      </c>
      <c r="G191" s="2">
        <v>1500</v>
      </c>
      <c r="H191" s="18">
        <f t="shared" si="24"/>
        <v>-1500</v>
      </c>
      <c r="I191" s="2">
        <f>D191-G191</f>
        <v>1500</v>
      </c>
      <c r="J191" s="18">
        <f t="shared" si="22"/>
        <v>50</v>
      </c>
    </row>
    <row r="192" spans="1:10" ht="12.75" hidden="1">
      <c r="A192" s="17" t="s">
        <v>350</v>
      </c>
      <c r="B192" t="s">
        <v>123</v>
      </c>
      <c r="C192" t="s">
        <v>124</v>
      </c>
      <c r="D192" s="2">
        <v>15000</v>
      </c>
      <c r="E192" s="2">
        <v>4518.11</v>
      </c>
      <c r="F192" s="2">
        <v>0</v>
      </c>
      <c r="G192" s="2">
        <v>2000</v>
      </c>
      <c r="H192" s="18">
        <f t="shared" si="24"/>
        <v>-2000</v>
      </c>
      <c r="I192" s="2">
        <f>D192-G192</f>
        <v>13000</v>
      </c>
      <c r="J192" s="18">
        <f t="shared" si="22"/>
        <v>86.66666666666667</v>
      </c>
    </row>
    <row r="193" spans="1:10" ht="12.75" hidden="1">
      <c r="A193" s="17" t="s">
        <v>351</v>
      </c>
      <c r="B193" t="s">
        <v>125</v>
      </c>
      <c r="C193" t="s">
        <v>145</v>
      </c>
      <c r="D193" s="2">
        <v>2500</v>
      </c>
      <c r="E193" s="2">
        <v>37</v>
      </c>
      <c r="F193" s="2">
        <v>0</v>
      </c>
      <c r="G193" s="2">
        <v>0</v>
      </c>
      <c r="H193" s="18">
        <f t="shared" si="24"/>
        <v>0</v>
      </c>
      <c r="I193" s="2">
        <f>D193-G193</f>
        <v>2500</v>
      </c>
      <c r="J193" s="18">
        <f t="shared" si="22"/>
        <v>100</v>
      </c>
    </row>
    <row r="194" spans="1:10" ht="12.75" hidden="1">
      <c r="A194" s="17" t="s">
        <v>352</v>
      </c>
      <c r="B194" t="s">
        <v>146</v>
      </c>
      <c r="C194" t="s">
        <v>203</v>
      </c>
      <c r="D194" s="2">
        <v>1500</v>
      </c>
      <c r="E194" s="2">
        <v>0</v>
      </c>
      <c r="F194" s="2">
        <v>0</v>
      </c>
      <c r="G194" s="2">
        <v>1000</v>
      </c>
      <c r="H194" s="18">
        <f t="shared" si="24"/>
        <v>-1000</v>
      </c>
      <c r="I194" s="2">
        <f>D194-G194</f>
        <v>500</v>
      </c>
      <c r="J194" s="18">
        <f t="shared" si="22"/>
        <v>33.33333333333333</v>
      </c>
    </row>
    <row r="195" spans="2:10" s="12" customFormat="1" ht="12.75">
      <c r="B195" s="12" t="s">
        <v>127</v>
      </c>
      <c r="C195" s="12" t="s">
        <v>128</v>
      </c>
      <c r="D195" s="13">
        <v>78200</v>
      </c>
      <c r="E195" s="13">
        <v>27947.01</v>
      </c>
      <c r="F195" s="13">
        <v>0</v>
      </c>
      <c r="G195" s="13">
        <f>G199+G201+G202+G203</f>
        <v>6625</v>
      </c>
      <c r="H195" s="13">
        <f t="shared" si="24"/>
        <v>-6625</v>
      </c>
      <c r="I195" s="13">
        <f>SUM(I196:I203)</f>
        <v>71575</v>
      </c>
      <c r="J195" s="13">
        <f t="shared" si="22"/>
        <v>91.52813299232737</v>
      </c>
    </row>
    <row r="196" spans="1:10" ht="12.75" hidden="1">
      <c r="A196" s="17" t="s">
        <v>353</v>
      </c>
      <c r="B196" t="s">
        <v>148</v>
      </c>
      <c r="C196" t="s">
        <v>149</v>
      </c>
      <c r="D196" s="2">
        <v>6000</v>
      </c>
      <c r="E196" s="2">
        <v>1637.65</v>
      </c>
      <c r="F196" s="2">
        <v>0</v>
      </c>
      <c r="G196" s="2">
        <v>0</v>
      </c>
      <c r="H196" s="18">
        <f t="shared" si="24"/>
        <v>0</v>
      </c>
      <c r="I196" s="2">
        <v>6000</v>
      </c>
      <c r="J196" s="18">
        <f t="shared" si="22"/>
        <v>100</v>
      </c>
    </row>
    <row r="197" spans="1:10" ht="12.75" hidden="1">
      <c r="A197" s="17" t="s">
        <v>354</v>
      </c>
      <c r="B197" t="s">
        <v>129</v>
      </c>
      <c r="C197" s="17" t="s">
        <v>130</v>
      </c>
      <c r="D197" s="2">
        <v>7200</v>
      </c>
      <c r="E197" s="2">
        <v>4300</v>
      </c>
      <c r="F197" s="2">
        <v>0</v>
      </c>
      <c r="G197" s="2">
        <v>0</v>
      </c>
      <c r="H197" s="18">
        <f t="shared" si="24"/>
        <v>0</v>
      </c>
      <c r="I197" s="2">
        <v>7200</v>
      </c>
      <c r="J197" s="18">
        <f t="shared" si="22"/>
        <v>100</v>
      </c>
    </row>
    <row r="198" spans="1:10" ht="12.75" hidden="1">
      <c r="A198" s="17" t="s">
        <v>355</v>
      </c>
      <c r="B198" t="s">
        <v>150</v>
      </c>
      <c r="C198" t="s">
        <v>151</v>
      </c>
      <c r="D198" s="2">
        <v>4500</v>
      </c>
      <c r="E198" s="2">
        <v>2236.4</v>
      </c>
      <c r="F198" s="2">
        <v>0</v>
      </c>
      <c r="G198" s="2">
        <v>0</v>
      </c>
      <c r="H198" s="18">
        <f t="shared" si="24"/>
        <v>0</v>
      </c>
      <c r="I198" s="2">
        <v>4500</v>
      </c>
      <c r="J198" s="18">
        <f t="shared" si="22"/>
        <v>100</v>
      </c>
    </row>
    <row r="199" spans="1:10" ht="12.75" hidden="1">
      <c r="A199" s="17" t="s">
        <v>356</v>
      </c>
      <c r="B199" t="s">
        <v>131</v>
      </c>
      <c r="C199" t="s">
        <v>132</v>
      </c>
      <c r="D199" s="2">
        <v>7000</v>
      </c>
      <c r="E199" s="2">
        <v>1351.99</v>
      </c>
      <c r="F199" s="2">
        <v>0</v>
      </c>
      <c r="G199" s="2">
        <v>1000</v>
      </c>
      <c r="H199" s="13">
        <f t="shared" si="24"/>
        <v>-1000</v>
      </c>
      <c r="I199" s="2">
        <f>D199-G199</f>
        <v>6000</v>
      </c>
      <c r="J199" s="18">
        <f t="shared" si="22"/>
        <v>85.71428571428571</v>
      </c>
    </row>
    <row r="200" spans="1:10" ht="12.75" hidden="1">
      <c r="A200" s="17" t="s">
        <v>357</v>
      </c>
      <c r="B200" t="s">
        <v>204</v>
      </c>
      <c r="C200" s="17" t="s">
        <v>205</v>
      </c>
      <c r="D200" s="2">
        <v>40000</v>
      </c>
      <c r="E200" s="2">
        <v>12400.23</v>
      </c>
      <c r="F200" s="2">
        <v>0</v>
      </c>
      <c r="G200" s="2">
        <v>0</v>
      </c>
      <c r="H200" s="18">
        <f t="shared" si="24"/>
        <v>0</v>
      </c>
      <c r="I200" s="2">
        <v>40000</v>
      </c>
      <c r="J200" s="18">
        <f aca="true" t="shared" si="25" ref="J200:J212">I200/D200*100</f>
        <v>100</v>
      </c>
    </row>
    <row r="201" spans="1:10" ht="12.75" hidden="1">
      <c r="A201" s="17" t="s">
        <v>358</v>
      </c>
      <c r="B201" t="s">
        <v>133</v>
      </c>
      <c r="C201" t="s">
        <v>134</v>
      </c>
      <c r="D201" s="2">
        <v>7000</v>
      </c>
      <c r="E201" s="2">
        <v>2720.02</v>
      </c>
      <c r="F201" s="2">
        <v>0</v>
      </c>
      <c r="G201" s="2">
        <v>4125</v>
      </c>
      <c r="H201" s="18">
        <f t="shared" si="24"/>
        <v>-4125</v>
      </c>
      <c r="I201" s="2">
        <f>D201-G201</f>
        <v>2875</v>
      </c>
      <c r="J201" s="18">
        <f t="shared" si="25"/>
        <v>41.07142857142857</v>
      </c>
    </row>
    <row r="202" spans="1:10" ht="12.75" hidden="1">
      <c r="A202" s="17" t="s">
        <v>359</v>
      </c>
      <c r="B202" t="s">
        <v>152</v>
      </c>
      <c r="C202" t="s">
        <v>153</v>
      </c>
      <c r="D202" s="2">
        <v>2500</v>
      </c>
      <c r="E202" s="2">
        <v>829.09</v>
      </c>
      <c r="F202" s="2">
        <v>0</v>
      </c>
      <c r="G202" s="2">
        <v>500</v>
      </c>
      <c r="H202" s="18">
        <f t="shared" si="24"/>
        <v>-500</v>
      </c>
      <c r="I202" s="2">
        <f>D202-G202</f>
        <v>2000</v>
      </c>
      <c r="J202" s="18">
        <f t="shared" si="25"/>
        <v>80</v>
      </c>
    </row>
    <row r="203" spans="1:10" ht="12.75" hidden="1">
      <c r="A203" s="17" t="s">
        <v>360</v>
      </c>
      <c r="B203" t="s">
        <v>135</v>
      </c>
      <c r="C203" t="s">
        <v>136</v>
      </c>
      <c r="D203" s="2">
        <v>4000</v>
      </c>
      <c r="E203" s="2">
        <v>2471.63</v>
      </c>
      <c r="F203" s="2">
        <v>0</v>
      </c>
      <c r="G203" s="2">
        <v>1000</v>
      </c>
      <c r="H203" s="18">
        <f t="shared" si="24"/>
        <v>-1000</v>
      </c>
      <c r="I203" s="2">
        <f>D203-G203</f>
        <v>3000</v>
      </c>
      <c r="J203" s="18">
        <f t="shared" si="25"/>
        <v>75</v>
      </c>
    </row>
    <row r="204" spans="2:10" s="12" customFormat="1" ht="12.75">
      <c r="B204" s="12" t="s">
        <v>154</v>
      </c>
      <c r="C204" s="12" t="s">
        <v>155</v>
      </c>
      <c r="D204" s="13">
        <v>5100</v>
      </c>
      <c r="E204" s="13">
        <v>1030</v>
      </c>
      <c r="F204" s="13">
        <f>F208</f>
        <v>1125</v>
      </c>
      <c r="G204" s="13">
        <f>G205+G206+G207+G209</f>
        <v>2000</v>
      </c>
      <c r="H204" s="13">
        <f t="shared" si="24"/>
        <v>-875</v>
      </c>
      <c r="I204" s="13">
        <f>SUM(I205:I209)</f>
        <v>4225</v>
      </c>
      <c r="J204" s="13">
        <f t="shared" si="25"/>
        <v>82.84313725490196</v>
      </c>
    </row>
    <row r="205" spans="1:10" ht="12.75" hidden="1">
      <c r="A205" s="17" t="s">
        <v>361</v>
      </c>
      <c r="B205" t="s">
        <v>156</v>
      </c>
      <c r="C205" t="s">
        <v>157</v>
      </c>
      <c r="D205" s="2">
        <v>4000</v>
      </c>
      <c r="E205" s="2">
        <v>1030</v>
      </c>
      <c r="F205" s="2">
        <v>0</v>
      </c>
      <c r="G205" s="2">
        <v>1000</v>
      </c>
      <c r="H205" s="18">
        <f t="shared" si="24"/>
        <v>-1000</v>
      </c>
      <c r="I205" s="2">
        <f>D205-G205</f>
        <v>3000</v>
      </c>
      <c r="J205" s="18">
        <f t="shared" si="25"/>
        <v>75</v>
      </c>
    </row>
    <row r="206" spans="1:10" ht="12.75" hidden="1">
      <c r="A206" s="17" t="s">
        <v>362</v>
      </c>
      <c r="B206" t="s">
        <v>158</v>
      </c>
      <c r="C206" t="s">
        <v>159</v>
      </c>
      <c r="D206" s="2">
        <v>300</v>
      </c>
      <c r="E206" s="2">
        <v>0</v>
      </c>
      <c r="F206" s="2">
        <v>0</v>
      </c>
      <c r="G206" s="2">
        <v>300</v>
      </c>
      <c r="H206" s="18">
        <f t="shared" si="24"/>
        <v>-300</v>
      </c>
      <c r="I206" s="2">
        <f>D206-G206</f>
        <v>0</v>
      </c>
      <c r="J206" s="18">
        <f t="shared" si="25"/>
        <v>0</v>
      </c>
    </row>
    <row r="207" spans="1:10" ht="12.75" hidden="1">
      <c r="A207" s="17" t="s">
        <v>363</v>
      </c>
      <c r="B207" t="s">
        <v>160</v>
      </c>
      <c r="C207" t="s">
        <v>206</v>
      </c>
      <c r="D207" s="2">
        <v>300</v>
      </c>
      <c r="E207" s="2">
        <v>0</v>
      </c>
      <c r="F207" s="2">
        <v>0</v>
      </c>
      <c r="G207" s="2">
        <v>300</v>
      </c>
      <c r="H207" s="18">
        <f t="shared" si="24"/>
        <v>-300</v>
      </c>
      <c r="I207" s="2">
        <f>D207-G207</f>
        <v>0</v>
      </c>
      <c r="J207" s="18">
        <f t="shared" si="25"/>
        <v>0</v>
      </c>
    </row>
    <row r="208" spans="1:10" ht="12.75" hidden="1">
      <c r="A208" s="17" t="s">
        <v>364</v>
      </c>
      <c r="B208" t="s">
        <v>198</v>
      </c>
      <c r="C208" t="s">
        <v>199</v>
      </c>
      <c r="D208" s="2">
        <v>100</v>
      </c>
      <c r="E208" s="2">
        <v>0</v>
      </c>
      <c r="F208" s="2">
        <v>1125</v>
      </c>
      <c r="G208" s="2">
        <v>0</v>
      </c>
      <c r="H208" s="18">
        <f t="shared" si="24"/>
        <v>1125</v>
      </c>
      <c r="I208" s="2">
        <f>D208+F208</f>
        <v>1225</v>
      </c>
      <c r="J208" s="18">
        <f t="shared" si="25"/>
        <v>1225</v>
      </c>
    </row>
    <row r="209" spans="1:10" ht="12.75" hidden="1">
      <c r="A209" s="17" t="s">
        <v>365</v>
      </c>
      <c r="B209" t="s">
        <v>162</v>
      </c>
      <c r="C209" t="s">
        <v>155</v>
      </c>
      <c r="D209" s="2">
        <v>400</v>
      </c>
      <c r="E209" s="2">
        <v>0</v>
      </c>
      <c r="F209" s="2">
        <v>0</v>
      </c>
      <c r="G209" s="2">
        <v>400</v>
      </c>
      <c r="H209" s="18">
        <f t="shared" si="24"/>
        <v>-400</v>
      </c>
      <c r="I209" s="2">
        <f>D209-G209</f>
        <v>0</v>
      </c>
      <c r="J209" s="18">
        <f t="shared" si="25"/>
        <v>0</v>
      </c>
    </row>
    <row r="210" spans="2:10" s="12" customFormat="1" ht="12.75">
      <c r="B210" s="12" t="s">
        <v>163</v>
      </c>
      <c r="C210" s="12" t="s">
        <v>164</v>
      </c>
      <c r="D210" s="13">
        <v>200</v>
      </c>
      <c r="E210" s="13">
        <v>0</v>
      </c>
      <c r="F210" s="13">
        <v>0</v>
      </c>
      <c r="G210" s="13">
        <v>0</v>
      </c>
      <c r="H210" s="13">
        <f t="shared" si="24"/>
        <v>0</v>
      </c>
      <c r="I210" s="13">
        <f>I211</f>
        <v>200</v>
      </c>
      <c r="J210" s="13">
        <f t="shared" si="25"/>
        <v>100</v>
      </c>
    </row>
    <row r="211" spans="2:10" s="12" customFormat="1" ht="12.75">
      <c r="B211" s="12" t="s">
        <v>165</v>
      </c>
      <c r="C211" s="12" t="s">
        <v>166</v>
      </c>
      <c r="D211" s="13">
        <v>200</v>
      </c>
      <c r="E211" s="13">
        <v>0</v>
      </c>
      <c r="F211" s="13">
        <v>0</v>
      </c>
      <c r="G211" s="13">
        <v>0</v>
      </c>
      <c r="H211" s="13">
        <f t="shared" si="24"/>
        <v>0</v>
      </c>
      <c r="I211" s="13">
        <f>I212</f>
        <v>200</v>
      </c>
      <c r="J211" s="13">
        <f t="shared" si="25"/>
        <v>100</v>
      </c>
    </row>
    <row r="212" spans="1:10" ht="12.75" hidden="1">
      <c r="A212" s="17" t="s">
        <v>366</v>
      </c>
      <c r="B212" t="s">
        <v>167</v>
      </c>
      <c r="C212" t="s">
        <v>168</v>
      </c>
      <c r="D212" s="2">
        <v>200</v>
      </c>
      <c r="E212" s="2">
        <v>0</v>
      </c>
      <c r="F212" s="2">
        <v>0</v>
      </c>
      <c r="G212" s="2">
        <v>0</v>
      </c>
      <c r="H212" s="18">
        <f t="shared" si="24"/>
        <v>0</v>
      </c>
      <c r="I212" s="2">
        <v>200</v>
      </c>
      <c r="J212" s="13">
        <f t="shared" si="25"/>
        <v>100</v>
      </c>
    </row>
    <row r="213" spans="1:10" s="12" customFormat="1" ht="12.75">
      <c r="A213" s="16"/>
      <c r="B213" s="13" t="s">
        <v>169</v>
      </c>
      <c r="C213" s="13" t="s">
        <v>170</v>
      </c>
      <c r="D213" s="13">
        <v>0</v>
      </c>
      <c r="E213" s="13">
        <v>0</v>
      </c>
      <c r="F213" s="13">
        <f>F214</f>
        <v>4900</v>
      </c>
      <c r="G213" s="13">
        <v>0</v>
      </c>
      <c r="H213" s="13">
        <f t="shared" si="24"/>
        <v>4900</v>
      </c>
      <c r="I213" s="13">
        <f>I214</f>
        <v>4900</v>
      </c>
      <c r="J213" s="13">
        <v>0</v>
      </c>
    </row>
    <row r="214" spans="1:10" s="12" customFormat="1" ht="12.75">
      <c r="A214" s="16"/>
      <c r="B214" s="12" t="s">
        <v>171</v>
      </c>
      <c r="C214" s="12" t="s">
        <v>172</v>
      </c>
      <c r="D214" s="13">
        <v>0</v>
      </c>
      <c r="E214" s="13">
        <v>0</v>
      </c>
      <c r="F214" s="13">
        <f>F215</f>
        <v>4900</v>
      </c>
      <c r="G214" s="13">
        <v>0</v>
      </c>
      <c r="H214" s="13">
        <f t="shared" si="24"/>
        <v>4900</v>
      </c>
      <c r="I214" s="13">
        <f>I215</f>
        <v>4900</v>
      </c>
      <c r="J214" s="13">
        <v>0</v>
      </c>
    </row>
    <row r="215" spans="1:10" s="12" customFormat="1" ht="12.75">
      <c r="A215" s="16"/>
      <c r="B215" s="12" t="s">
        <v>219</v>
      </c>
      <c r="C215" s="12" t="s">
        <v>220</v>
      </c>
      <c r="D215" s="13">
        <v>0</v>
      </c>
      <c r="E215" s="13">
        <v>0</v>
      </c>
      <c r="F215" s="13">
        <f>F216</f>
        <v>4900</v>
      </c>
      <c r="G215" s="13">
        <v>0</v>
      </c>
      <c r="H215" s="13">
        <f t="shared" si="24"/>
        <v>4900</v>
      </c>
      <c r="I215" s="13">
        <f>I216</f>
        <v>4900</v>
      </c>
      <c r="J215" s="13">
        <v>0</v>
      </c>
    </row>
    <row r="216" spans="1:10" s="17" customFormat="1" ht="12.75" hidden="1">
      <c r="A216" s="19"/>
      <c r="B216" s="20">
        <v>4223</v>
      </c>
      <c r="C216" s="17" t="s">
        <v>241</v>
      </c>
      <c r="D216" s="18">
        <v>0</v>
      </c>
      <c r="E216" s="18">
        <v>0</v>
      </c>
      <c r="F216" s="18">
        <v>4900</v>
      </c>
      <c r="G216" s="18">
        <v>0</v>
      </c>
      <c r="H216" s="18">
        <f t="shared" si="24"/>
        <v>4900</v>
      </c>
      <c r="I216" s="18">
        <f>D216+F216</f>
        <v>4900</v>
      </c>
      <c r="J216" s="18">
        <v>0</v>
      </c>
    </row>
    <row r="217" spans="1:10" s="17" customFormat="1" ht="12.75">
      <c r="A217" s="5" t="s">
        <v>18</v>
      </c>
      <c r="B217" s="5" t="s">
        <v>51</v>
      </c>
      <c r="C217" s="5" t="s">
        <v>52</v>
      </c>
      <c r="D217" s="29"/>
      <c r="E217" s="29"/>
      <c r="F217" s="28">
        <f>F221</f>
        <v>29000</v>
      </c>
      <c r="G217" s="28">
        <f>G221</f>
        <v>0</v>
      </c>
      <c r="H217" s="28">
        <f aca="true" t="shared" si="26" ref="H217:H224">F217-G217</f>
        <v>29000</v>
      </c>
      <c r="I217" s="28">
        <f>I218</f>
        <v>29000</v>
      </c>
      <c r="J217" s="28">
        <v>0</v>
      </c>
    </row>
    <row r="218" spans="1:10" s="17" customFormat="1" ht="12.75">
      <c r="A218" s="19"/>
      <c r="B218" s="13" t="s">
        <v>98</v>
      </c>
      <c r="C218" s="13" t="s">
        <v>99</v>
      </c>
      <c r="D218" s="18"/>
      <c r="E218" s="18"/>
      <c r="F218" s="13">
        <f>F219</f>
        <v>29000</v>
      </c>
      <c r="G218" s="13">
        <v>0</v>
      </c>
      <c r="H218" s="13">
        <f t="shared" si="26"/>
        <v>29000</v>
      </c>
      <c r="I218" s="13">
        <f>I219</f>
        <v>29000</v>
      </c>
      <c r="J218" s="13">
        <v>0</v>
      </c>
    </row>
    <row r="219" spans="1:10" s="17" customFormat="1" ht="12.75">
      <c r="A219" s="19"/>
      <c r="B219" s="12" t="s">
        <v>115</v>
      </c>
      <c r="C219" s="12" t="s">
        <v>116</v>
      </c>
      <c r="D219" s="18"/>
      <c r="E219" s="18"/>
      <c r="F219" s="13">
        <f>F220</f>
        <v>29000</v>
      </c>
      <c r="G219" s="13">
        <v>0</v>
      </c>
      <c r="H219" s="13">
        <f t="shared" si="26"/>
        <v>29000</v>
      </c>
      <c r="I219" s="13">
        <f>I220</f>
        <v>29000</v>
      </c>
      <c r="J219" s="13">
        <v>0</v>
      </c>
    </row>
    <row r="220" spans="1:10" s="17" customFormat="1" ht="12.75">
      <c r="A220" s="19"/>
      <c r="B220" s="12" t="s">
        <v>127</v>
      </c>
      <c r="C220" s="12" t="s">
        <v>128</v>
      </c>
      <c r="D220" s="18"/>
      <c r="E220" s="18"/>
      <c r="F220" s="13">
        <f>F221</f>
        <v>29000</v>
      </c>
      <c r="G220" s="13">
        <v>0</v>
      </c>
      <c r="H220" s="13">
        <f t="shared" si="26"/>
        <v>29000</v>
      </c>
      <c r="I220" s="13">
        <f>I221</f>
        <v>29000</v>
      </c>
      <c r="J220" s="13">
        <v>0</v>
      </c>
    </row>
    <row r="221" spans="1:10" s="17" customFormat="1" ht="12.75" hidden="1">
      <c r="A221" s="19"/>
      <c r="B221" t="s">
        <v>129</v>
      </c>
      <c r="C221" s="17" t="s">
        <v>130</v>
      </c>
      <c r="D221" s="18"/>
      <c r="E221" s="18"/>
      <c r="F221" s="18">
        <v>29000</v>
      </c>
      <c r="G221" s="18">
        <v>0</v>
      </c>
      <c r="H221" s="18">
        <f t="shared" si="26"/>
        <v>29000</v>
      </c>
      <c r="I221" s="18">
        <f>F221</f>
        <v>29000</v>
      </c>
      <c r="J221" s="18">
        <v>0</v>
      </c>
    </row>
    <row r="222" spans="1:10" ht="12.75">
      <c r="A222" s="3" t="s">
        <v>95</v>
      </c>
      <c r="B222" s="3" t="s">
        <v>207</v>
      </c>
      <c r="C222" s="3" t="s">
        <v>208</v>
      </c>
      <c r="D222" s="3">
        <v>146300</v>
      </c>
      <c r="E222" s="3">
        <v>21619.03</v>
      </c>
      <c r="F222" s="3">
        <f>F223+F266+F261</f>
        <v>21401</v>
      </c>
      <c r="G222" s="3">
        <f>G223+G266+G261</f>
        <v>62825</v>
      </c>
      <c r="H222" s="3">
        <f t="shared" si="26"/>
        <v>-41424</v>
      </c>
      <c r="I222" s="3">
        <f>I223+I266+I261</f>
        <v>104876</v>
      </c>
      <c r="J222" s="3">
        <f aca="true" t="shared" si="27" ref="J222:J250">I222/D222*100</f>
        <v>71.68557758031442</v>
      </c>
    </row>
    <row r="223" spans="1:10" ht="12.75">
      <c r="A223" s="5" t="s">
        <v>18</v>
      </c>
      <c r="B223" s="5" t="s">
        <v>31</v>
      </c>
      <c r="C223" s="5" t="s">
        <v>32</v>
      </c>
      <c r="D223" s="5">
        <v>142300</v>
      </c>
      <c r="E223" s="5">
        <v>21619.03</v>
      </c>
      <c r="F223" s="5">
        <f>F224</f>
        <v>9925</v>
      </c>
      <c r="G223" s="5">
        <f>G224</f>
        <v>58825</v>
      </c>
      <c r="H223" s="5">
        <f t="shared" si="26"/>
        <v>-48900</v>
      </c>
      <c r="I223" s="27">
        <f>I224</f>
        <v>93400</v>
      </c>
      <c r="J223" s="5">
        <f t="shared" si="27"/>
        <v>65.63598032326071</v>
      </c>
    </row>
    <row r="224" spans="1:10" s="12" customFormat="1" ht="12.75">
      <c r="A224" s="13" t="s">
        <v>1</v>
      </c>
      <c r="B224" s="13" t="s">
        <v>98</v>
      </c>
      <c r="C224" s="13" t="s">
        <v>99</v>
      </c>
      <c r="D224" s="13">
        <v>142300</v>
      </c>
      <c r="E224" s="13">
        <v>21619.03</v>
      </c>
      <c r="F224" s="13">
        <f>F225+F232+F258</f>
        <v>9925</v>
      </c>
      <c r="G224" s="13">
        <f>G225+G232+G258</f>
        <v>58825</v>
      </c>
      <c r="H224" s="13">
        <f t="shared" si="26"/>
        <v>-48900</v>
      </c>
      <c r="I224" s="13">
        <f>I225+I232+I258</f>
        <v>93400</v>
      </c>
      <c r="J224" s="13">
        <f t="shared" si="27"/>
        <v>65.63598032326071</v>
      </c>
    </row>
    <row r="225" spans="1:11" s="12" customFormat="1" ht="12.75">
      <c r="A225" s="12" t="s">
        <v>1</v>
      </c>
      <c r="B225" s="12" t="s">
        <v>100</v>
      </c>
      <c r="C225" s="12" t="s">
        <v>101</v>
      </c>
      <c r="D225" s="13">
        <v>85400</v>
      </c>
      <c r="E225" s="13">
        <v>0</v>
      </c>
      <c r="F225" s="13">
        <f>F226+F228+F230</f>
        <v>0</v>
      </c>
      <c r="G225" s="13">
        <f>G226+G228+G230</f>
        <v>47400</v>
      </c>
      <c r="H225" s="13">
        <f aca="true" t="shared" si="28" ref="H225:H260">F225-G225</f>
        <v>-47400</v>
      </c>
      <c r="I225" s="13">
        <f>I226+I228+I230</f>
        <v>38000</v>
      </c>
      <c r="J225" s="13">
        <f t="shared" si="27"/>
        <v>44.49648711943794</v>
      </c>
      <c r="K225" s="14"/>
    </row>
    <row r="226" spans="1:10" s="12" customFormat="1" ht="12.75">
      <c r="A226" s="12" t="s">
        <v>1</v>
      </c>
      <c r="B226" s="12" t="s">
        <v>102</v>
      </c>
      <c r="C226" s="12" t="s">
        <v>103</v>
      </c>
      <c r="D226" s="13">
        <v>68000</v>
      </c>
      <c r="E226" s="13">
        <v>0</v>
      </c>
      <c r="F226" s="13">
        <v>0</v>
      </c>
      <c r="G226" s="13">
        <f>G227</f>
        <v>37000</v>
      </c>
      <c r="H226" s="13">
        <f t="shared" si="28"/>
        <v>-37000</v>
      </c>
      <c r="I226" s="13">
        <f>I227</f>
        <v>31000</v>
      </c>
      <c r="J226" s="13">
        <f t="shared" si="27"/>
        <v>45.588235294117645</v>
      </c>
    </row>
    <row r="227" spans="1:10" ht="12.75" hidden="1">
      <c r="A227" s="17" t="s">
        <v>367</v>
      </c>
      <c r="B227" t="s">
        <v>104</v>
      </c>
      <c r="C227" s="17" t="s">
        <v>105</v>
      </c>
      <c r="D227" s="2">
        <v>68000</v>
      </c>
      <c r="E227" s="2">
        <v>0</v>
      </c>
      <c r="F227" s="2">
        <v>0</v>
      </c>
      <c r="G227" s="2">
        <v>37000</v>
      </c>
      <c r="H227" s="18">
        <f t="shared" si="28"/>
        <v>-37000</v>
      </c>
      <c r="I227" s="2">
        <f>D227-G227</f>
        <v>31000</v>
      </c>
      <c r="J227" s="18">
        <f t="shared" si="27"/>
        <v>45.588235294117645</v>
      </c>
    </row>
    <row r="228" spans="2:11" s="12" customFormat="1" ht="12.75">
      <c r="B228" s="12" t="s">
        <v>106</v>
      </c>
      <c r="C228" s="12" t="s">
        <v>107</v>
      </c>
      <c r="D228" s="13">
        <v>6200</v>
      </c>
      <c r="E228" s="13">
        <v>0</v>
      </c>
      <c r="F228" s="13">
        <v>0</v>
      </c>
      <c r="G228" s="13">
        <f>G229</f>
        <v>4700</v>
      </c>
      <c r="H228" s="13">
        <f t="shared" si="28"/>
        <v>-4700</v>
      </c>
      <c r="I228" s="13">
        <f>I229</f>
        <v>1500</v>
      </c>
      <c r="J228" s="13">
        <f t="shared" si="27"/>
        <v>24.193548387096776</v>
      </c>
      <c r="K228" s="14"/>
    </row>
    <row r="229" spans="1:10" ht="12.75" hidden="1">
      <c r="A229" s="17" t="s">
        <v>368</v>
      </c>
      <c r="B229" t="s">
        <v>108</v>
      </c>
      <c r="C229" s="17" t="s">
        <v>107</v>
      </c>
      <c r="D229" s="2">
        <v>6200</v>
      </c>
      <c r="E229" s="2">
        <v>0</v>
      </c>
      <c r="F229" s="2">
        <v>0</v>
      </c>
      <c r="G229" s="2">
        <v>4700</v>
      </c>
      <c r="H229" s="18">
        <f t="shared" si="28"/>
        <v>-4700</v>
      </c>
      <c r="I229" s="2">
        <f>D229-G229</f>
        <v>1500</v>
      </c>
      <c r="J229" s="18">
        <f t="shared" si="27"/>
        <v>24.193548387096776</v>
      </c>
    </row>
    <row r="230" spans="2:10" s="12" customFormat="1" ht="12.75">
      <c r="B230" s="12" t="s">
        <v>109</v>
      </c>
      <c r="C230" s="12" t="s">
        <v>110</v>
      </c>
      <c r="D230" s="13">
        <v>11200</v>
      </c>
      <c r="E230" s="13">
        <v>0</v>
      </c>
      <c r="F230" s="13">
        <v>0</v>
      </c>
      <c r="G230" s="13">
        <f>G231</f>
        <v>5700</v>
      </c>
      <c r="H230" s="13">
        <f t="shared" si="28"/>
        <v>-5700</v>
      </c>
      <c r="I230" s="13">
        <f>I231</f>
        <v>5500</v>
      </c>
      <c r="J230" s="13">
        <f t="shared" si="27"/>
        <v>49.107142857142854</v>
      </c>
    </row>
    <row r="231" spans="1:10" ht="12.75" hidden="1">
      <c r="A231" s="17" t="s">
        <v>369</v>
      </c>
      <c r="B231" t="s">
        <v>111</v>
      </c>
      <c r="C231" s="17" t="s">
        <v>112</v>
      </c>
      <c r="D231" s="2">
        <v>11200</v>
      </c>
      <c r="E231" s="2">
        <v>0</v>
      </c>
      <c r="F231" s="2">
        <v>0</v>
      </c>
      <c r="G231" s="2">
        <v>5700</v>
      </c>
      <c r="H231" s="18">
        <f t="shared" si="28"/>
        <v>-5700</v>
      </c>
      <c r="I231" s="2">
        <f>D231-G231</f>
        <v>5500</v>
      </c>
      <c r="J231" s="18">
        <f t="shared" si="27"/>
        <v>49.107142857142854</v>
      </c>
    </row>
    <row r="232" spans="2:10" s="12" customFormat="1" ht="12.75">
      <c r="B232" s="12" t="s">
        <v>115</v>
      </c>
      <c r="C232" s="12" t="s">
        <v>116</v>
      </c>
      <c r="D232" s="13">
        <v>56600</v>
      </c>
      <c r="E232" s="13">
        <v>21389.83</v>
      </c>
      <c r="F232" s="13">
        <f>F233+F238+F243+F251+F253</f>
        <v>9725</v>
      </c>
      <c r="G232" s="13">
        <f>G233+G238+G243+G251+G253</f>
        <v>11425</v>
      </c>
      <c r="H232" s="13">
        <f t="shared" si="28"/>
        <v>-1700</v>
      </c>
      <c r="I232" s="13">
        <f>I233+I238+I243+I251+I253</f>
        <v>54900</v>
      </c>
      <c r="J232" s="13">
        <f t="shared" si="27"/>
        <v>96.99646643109541</v>
      </c>
    </row>
    <row r="233" spans="2:10" s="12" customFormat="1" ht="12.75">
      <c r="B233" s="12" t="s">
        <v>117</v>
      </c>
      <c r="C233" s="12" t="s">
        <v>118</v>
      </c>
      <c r="D233" s="13">
        <v>4000</v>
      </c>
      <c r="E233" s="13">
        <v>0</v>
      </c>
      <c r="F233" s="13">
        <v>0</v>
      </c>
      <c r="G233" s="13">
        <f>G234+G236+G237</f>
        <v>3000</v>
      </c>
      <c r="H233" s="13">
        <f t="shared" si="28"/>
        <v>-3000</v>
      </c>
      <c r="I233" s="13">
        <f>SUM(I234:I237)</f>
        <v>1000</v>
      </c>
      <c r="J233" s="13">
        <f t="shared" si="27"/>
        <v>25</v>
      </c>
    </row>
    <row r="234" spans="1:10" ht="12.75" hidden="1">
      <c r="A234" s="17" t="s">
        <v>370</v>
      </c>
      <c r="B234" t="s">
        <v>137</v>
      </c>
      <c r="C234" t="s">
        <v>138</v>
      </c>
      <c r="D234" s="2">
        <v>2000</v>
      </c>
      <c r="E234" s="2">
        <v>0</v>
      </c>
      <c r="F234" s="2">
        <v>0</v>
      </c>
      <c r="G234" s="2">
        <v>2000</v>
      </c>
      <c r="H234" s="18">
        <f t="shared" si="28"/>
        <v>-2000</v>
      </c>
      <c r="I234" s="2">
        <f>D234-G234</f>
        <v>0</v>
      </c>
      <c r="J234" s="18">
        <f t="shared" si="27"/>
        <v>0</v>
      </c>
    </row>
    <row r="235" spans="1:11" ht="12.75" hidden="1">
      <c r="A235" s="17" t="s">
        <v>371</v>
      </c>
      <c r="B235" t="s">
        <v>119</v>
      </c>
      <c r="C235" s="17" t="s">
        <v>120</v>
      </c>
      <c r="D235" s="2">
        <v>1000</v>
      </c>
      <c r="E235" s="2">
        <v>0</v>
      </c>
      <c r="F235" s="2">
        <v>0</v>
      </c>
      <c r="G235" s="2">
        <v>0</v>
      </c>
      <c r="H235" s="18">
        <f t="shared" si="28"/>
        <v>0</v>
      </c>
      <c r="I235" s="2">
        <f>D235-G235</f>
        <v>1000</v>
      </c>
      <c r="J235" s="18">
        <f t="shared" si="27"/>
        <v>100</v>
      </c>
      <c r="K235" s="2"/>
    </row>
    <row r="236" spans="1:10" ht="12.75" hidden="1">
      <c r="A236" s="17" t="s">
        <v>372</v>
      </c>
      <c r="B236" t="s">
        <v>139</v>
      </c>
      <c r="C236" t="s">
        <v>140</v>
      </c>
      <c r="D236" s="2">
        <v>500</v>
      </c>
      <c r="E236" s="2">
        <v>0</v>
      </c>
      <c r="F236" s="2">
        <v>0</v>
      </c>
      <c r="G236" s="2">
        <v>500</v>
      </c>
      <c r="H236" s="18">
        <f t="shared" si="28"/>
        <v>-500</v>
      </c>
      <c r="I236" s="2">
        <f>D236-G236</f>
        <v>0</v>
      </c>
      <c r="J236" s="18">
        <f t="shared" si="27"/>
        <v>0</v>
      </c>
    </row>
    <row r="237" spans="1:10" ht="12.75" hidden="1">
      <c r="A237" s="17" t="s">
        <v>373</v>
      </c>
      <c r="B237" t="s">
        <v>141</v>
      </c>
      <c r="C237" t="s">
        <v>142</v>
      </c>
      <c r="D237" s="2">
        <v>500</v>
      </c>
      <c r="E237" s="2">
        <v>0</v>
      </c>
      <c r="F237" s="2">
        <v>0</v>
      </c>
      <c r="G237" s="2">
        <v>500</v>
      </c>
      <c r="H237" s="18">
        <f t="shared" si="28"/>
        <v>-500</v>
      </c>
      <c r="I237" s="2">
        <f>D237-G237</f>
        <v>0</v>
      </c>
      <c r="J237" s="18">
        <f t="shared" si="27"/>
        <v>0</v>
      </c>
    </row>
    <row r="238" spans="2:10" s="12" customFormat="1" ht="12.75">
      <c r="B238" s="12" t="s">
        <v>121</v>
      </c>
      <c r="C238" s="12" t="s">
        <v>122</v>
      </c>
      <c r="D238" s="13">
        <v>9500</v>
      </c>
      <c r="E238" s="13">
        <v>3371.95</v>
      </c>
      <c r="F238" s="13">
        <f>F241</f>
        <v>2000</v>
      </c>
      <c r="G238" s="13">
        <f>G239+G240</f>
        <v>2125</v>
      </c>
      <c r="H238" s="13">
        <f t="shared" si="28"/>
        <v>-125</v>
      </c>
      <c r="I238" s="13">
        <f>SUM(I239:I242)</f>
        <v>9375</v>
      </c>
      <c r="J238" s="13">
        <f t="shared" si="27"/>
        <v>98.68421052631578</v>
      </c>
    </row>
    <row r="239" spans="1:10" ht="12.75" hidden="1">
      <c r="A239" s="17" t="s">
        <v>374</v>
      </c>
      <c r="B239" t="s">
        <v>143</v>
      </c>
      <c r="C239" t="s">
        <v>144</v>
      </c>
      <c r="D239" s="2">
        <v>3000</v>
      </c>
      <c r="E239" s="2">
        <v>868.54</v>
      </c>
      <c r="F239" s="2">
        <v>0</v>
      </c>
      <c r="G239" s="2">
        <v>1000</v>
      </c>
      <c r="H239" s="18">
        <f t="shared" si="28"/>
        <v>-1000</v>
      </c>
      <c r="I239" s="2">
        <f>D239-G239</f>
        <v>2000</v>
      </c>
      <c r="J239" s="18">
        <f t="shared" si="27"/>
        <v>66.66666666666666</v>
      </c>
    </row>
    <row r="240" spans="1:10" ht="12.75" hidden="1">
      <c r="A240" s="17" t="s">
        <v>375</v>
      </c>
      <c r="B240" t="s">
        <v>209</v>
      </c>
      <c r="C240" t="s">
        <v>210</v>
      </c>
      <c r="D240" s="2">
        <v>4000</v>
      </c>
      <c r="E240" s="2">
        <v>0</v>
      </c>
      <c r="F240" s="2">
        <v>0</v>
      </c>
      <c r="G240" s="2">
        <v>1125</v>
      </c>
      <c r="H240" s="18">
        <f t="shared" si="28"/>
        <v>-1125</v>
      </c>
      <c r="I240" s="2">
        <f>D240-G240</f>
        <v>2875</v>
      </c>
      <c r="J240" s="18">
        <f t="shared" si="27"/>
        <v>71.875</v>
      </c>
    </row>
    <row r="241" spans="1:10" ht="12.75" hidden="1">
      <c r="A241" s="17" t="s">
        <v>376</v>
      </c>
      <c r="B241" t="s">
        <v>123</v>
      </c>
      <c r="C241" t="s">
        <v>124</v>
      </c>
      <c r="D241" s="2">
        <v>2000</v>
      </c>
      <c r="E241" s="2">
        <v>2503.41</v>
      </c>
      <c r="F241" s="2">
        <v>2000</v>
      </c>
      <c r="G241" s="2">
        <v>0</v>
      </c>
      <c r="H241" s="18">
        <f t="shared" si="28"/>
        <v>2000</v>
      </c>
      <c r="I241" s="2">
        <f>D241+F241</f>
        <v>4000</v>
      </c>
      <c r="J241" s="18">
        <f t="shared" si="27"/>
        <v>200</v>
      </c>
    </row>
    <row r="242" spans="1:10" ht="12.75" hidden="1">
      <c r="A242" s="17" t="s">
        <v>377</v>
      </c>
      <c r="B242" t="s">
        <v>146</v>
      </c>
      <c r="C242" t="s">
        <v>203</v>
      </c>
      <c r="D242" s="2">
        <v>500</v>
      </c>
      <c r="E242" s="2">
        <v>0</v>
      </c>
      <c r="F242" s="2">
        <v>0</v>
      </c>
      <c r="G242" s="2">
        <v>0</v>
      </c>
      <c r="H242" s="18">
        <f t="shared" si="28"/>
        <v>0</v>
      </c>
      <c r="I242" s="2">
        <v>500</v>
      </c>
      <c r="J242" s="18">
        <f t="shared" si="27"/>
        <v>100</v>
      </c>
    </row>
    <row r="243" spans="2:10" s="12" customFormat="1" ht="12.75">
      <c r="B243" s="12" t="s">
        <v>127</v>
      </c>
      <c r="C243" s="12" t="s">
        <v>128</v>
      </c>
      <c r="D243" s="13">
        <v>42400</v>
      </c>
      <c r="E243" s="13">
        <v>16497.93</v>
      </c>
      <c r="F243" s="13">
        <f>F244+F246+F247+F250</f>
        <v>3300</v>
      </c>
      <c r="G243" s="13">
        <f>G245+G248</f>
        <v>6000</v>
      </c>
      <c r="H243" s="13">
        <f t="shared" si="28"/>
        <v>-2700</v>
      </c>
      <c r="I243" s="13">
        <f>SUM(I244:I250)</f>
        <v>39700</v>
      </c>
      <c r="J243" s="13">
        <f t="shared" si="27"/>
        <v>93.63207547169812</v>
      </c>
    </row>
    <row r="244" spans="1:10" ht="12.75" hidden="1">
      <c r="A244" s="17" t="s">
        <v>378</v>
      </c>
      <c r="B244" t="s">
        <v>148</v>
      </c>
      <c r="C244" t="s">
        <v>149</v>
      </c>
      <c r="D244" s="2">
        <v>1400</v>
      </c>
      <c r="E244" s="2">
        <v>946.89</v>
      </c>
      <c r="F244" s="2">
        <v>1600</v>
      </c>
      <c r="G244" s="2">
        <v>0</v>
      </c>
      <c r="H244" s="18">
        <f t="shared" si="28"/>
        <v>1600</v>
      </c>
      <c r="I244" s="2">
        <f>D244+F244</f>
        <v>3000</v>
      </c>
      <c r="J244" s="18">
        <f t="shared" si="27"/>
        <v>214.28571428571428</v>
      </c>
    </row>
    <row r="245" spans="1:10" ht="12.75" hidden="1">
      <c r="A245" s="17" t="s">
        <v>379</v>
      </c>
      <c r="B245" t="s">
        <v>129</v>
      </c>
      <c r="C245" t="s">
        <v>130</v>
      </c>
      <c r="D245" s="2">
        <v>2000</v>
      </c>
      <c r="E245" s="2">
        <v>0</v>
      </c>
      <c r="F245" s="2">
        <v>0</v>
      </c>
      <c r="G245" s="2">
        <v>1000</v>
      </c>
      <c r="H245" s="18">
        <f t="shared" si="28"/>
        <v>-1000</v>
      </c>
      <c r="I245" s="2">
        <f>D245-G245</f>
        <v>1000</v>
      </c>
      <c r="J245" s="18">
        <f t="shared" si="27"/>
        <v>50</v>
      </c>
    </row>
    <row r="246" spans="1:10" ht="12.75" hidden="1">
      <c r="A246" s="17" t="s">
        <v>380</v>
      </c>
      <c r="B246" t="s">
        <v>150</v>
      </c>
      <c r="C246" t="s">
        <v>151</v>
      </c>
      <c r="D246" s="2">
        <v>1000</v>
      </c>
      <c r="E246" s="2">
        <v>1120.5</v>
      </c>
      <c r="F246" s="2">
        <v>1000</v>
      </c>
      <c r="G246" s="2">
        <v>0</v>
      </c>
      <c r="H246" s="18">
        <f t="shared" si="28"/>
        <v>1000</v>
      </c>
      <c r="I246" s="2">
        <f>D246+F246</f>
        <v>2000</v>
      </c>
      <c r="J246" s="18">
        <f t="shared" si="27"/>
        <v>200</v>
      </c>
    </row>
    <row r="247" spans="1:10" ht="12.75" hidden="1">
      <c r="A247" s="17" t="s">
        <v>381</v>
      </c>
      <c r="B247" t="s">
        <v>131</v>
      </c>
      <c r="C247" t="s">
        <v>132</v>
      </c>
      <c r="D247" s="2">
        <v>500</v>
      </c>
      <c r="E247" s="2">
        <v>291.81</v>
      </c>
      <c r="F247" s="2">
        <v>500</v>
      </c>
      <c r="G247" s="2">
        <v>0</v>
      </c>
      <c r="H247" s="18">
        <f t="shared" si="28"/>
        <v>500</v>
      </c>
      <c r="I247" s="2">
        <f>D247+F247</f>
        <v>1000</v>
      </c>
      <c r="J247" s="18">
        <f t="shared" si="27"/>
        <v>200</v>
      </c>
    </row>
    <row r="248" spans="1:10" ht="12.75" hidden="1">
      <c r="A248" s="17" t="s">
        <v>382</v>
      </c>
      <c r="B248" t="s">
        <v>133</v>
      </c>
      <c r="C248" t="s">
        <v>134</v>
      </c>
      <c r="D248" s="2">
        <v>35000</v>
      </c>
      <c r="E248" s="2">
        <v>12495.52</v>
      </c>
      <c r="F248" s="2">
        <v>0</v>
      </c>
      <c r="G248" s="2">
        <v>5000</v>
      </c>
      <c r="H248" s="18">
        <f t="shared" si="28"/>
        <v>-5000</v>
      </c>
      <c r="I248" s="2">
        <f>D248-G248</f>
        <v>30000</v>
      </c>
      <c r="J248" s="18">
        <f t="shared" si="27"/>
        <v>85.71428571428571</v>
      </c>
    </row>
    <row r="249" spans="1:10" ht="12.75" hidden="1">
      <c r="A249" s="17" t="s">
        <v>383</v>
      </c>
      <c r="B249" t="s">
        <v>152</v>
      </c>
      <c r="C249" t="s">
        <v>153</v>
      </c>
      <c r="D249" s="2">
        <v>2000</v>
      </c>
      <c r="E249" s="2">
        <v>1015.38</v>
      </c>
      <c r="F249" s="2">
        <v>0</v>
      </c>
      <c r="G249" s="2">
        <v>0</v>
      </c>
      <c r="H249" s="18">
        <f t="shared" si="28"/>
        <v>0</v>
      </c>
      <c r="I249" s="2">
        <v>2000</v>
      </c>
      <c r="J249" s="18">
        <f t="shared" si="27"/>
        <v>100</v>
      </c>
    </row>
    <row r="250" spans="1:10" ht="12.75" hidden="1">
      <c r="A250" s="17" t="s">
        <v>384</v>
      </c>
      <c r="B250" t="s">
        <v>135</v>
      </c>
      <c r="C250" t="s">
        <v>136</v>
      </c>
      <c r="D250" s="2">
        <v>500</v>
      </c>
      <c r="E250" s="2">
        <v>627.83</v>
      </c>
      <c r="F250" s="2">
        <v>200</v>
      </c>
      <c r="G250" s="2">
        <v>0</v>
      </c>
      <c r="H250" s="18">
        <f t="shared" si="28"/>
        <v>200</v>
      </c>
      <c r="I250" s="2">
        <f>D250+F250</f>
        <v>700</v>
      </c>
      <c r="J250" s="18">
        <f t="shared" si="27"/>
        <v>140</v>
      </c>
    </row>
    <row r="251" spans="2:10" s="12" customFormat="1" ht="12.75">
      <c r="B251" s="12" t="s">
        <v>187</v>
      </c>
      <c r="C251" s="12" t="s">
        <v>188</v>
      </c>
      <c r="D251" s="13">
        <v>0</v>
      </c>
      <c r="E251" s="13">
        <v>0</v>
      </c>
      <c r="F251" s="13">
        <v>0</v>
      </c>
      <c r="G251" s="13">
        <v>0</v>
      </c>
      <c r="H251" s="13">
        <f t="shared" si="28"/>
        <v>0</v>
      </c>
      <c r="I251" s="13">
        <f>I252</f>
        <v>0</v>
      </c>
      <c r="J251" s="13">
        <v>0</v>
      </c>
    </row>
    <row r="252" spans="1:10" ht="12.75" hidden="1">
      <c r="A252" s="17" t="s">
        <v>385</v>
      </c>
      <c r="B252" t="s">
        <v>189</v>
      </c>
      <c r="C252" t="s">
        <v>188</v>
      </c>
      <c r="D252" s="2">
        <v>0</v>
      </c>
      <c r="E252" s="2">
        <v>0</v>
      </c>
      <c r="F252" s="2">
        <v>0</v>
      </c>
      <c r="G252" s="2">
        <v>0</v>
      </c>
      <c r="H252" s="18">
        <f t="shared" si="28"/>
        <v>0</v>
      </c>
      <c r="I252" s="2">
        <v>0</v>
      </c>
      <c r="J252" s="18">
        <v>0</v>
      </c>
    </row>
    <row r="253" spans="2:10" s="12" customFormat="1" ht="12.75">
      <c r="B253" s="12" t="s">
        <v>154</v>
      </c>
      <c r="C253" s="12" t="s">
        <v>155</v>
      </c>
      <c r="D253" s="13">
        <v>700</v>
      </c>
      <c r="E253" s="13">
        <v>1519.95</v>
      </c>
      <c r="F253" s="13">
        <f>F254+F256</f>
        <v>4425</v>
      </c>
      <c r="G253" s="13">
        <f>G255</f>
        <v>300</v>
      </c>
      <c r="H253" s="13">
        <f t="shared" si="28"/>
        <v>4125</v>
      </c>
      <c r="I253" s="13">
        <f>I254+I255+I256++I257</f>
        <v>4825</v>
      </c>
      <c r="J253" s="13">
        <f>I253/D253*100</f>
        <v>689.2857142857143</v>
      </c>
    </row>
    <row r="254" spans="2:10" s="12" customFormat="1" ht="12.75" hidden="1">
      <c r="B254" s="20">
        <v>3292</v>
      </c>
      <c r="C254" t="s">
        <v>157</v>
      </c>
      <c r="D254" s="18">
        <v>0</v>
      </c>
      <c r="E254" s="18">
        <v>0</v>
      </c>
      <c r="F254" s="18">
        <v>2000</v>
      </c>
      <c r="G254" s="18">
        <v>0</v>
      </c>
      <c r="H254" s="18">
        <f t="shared" si="28"/>
        <v>2000</v>
      </c>
      <c r="I254" s="18">
        <f>D254+F254</f>
        <v>2000</v>
      </c>
      <c r="J254" s="18">
        <v>0</v>
      </c>
    </row>
    <row r="255" spans="1:10" ht="12.75" hidden="1">
      <c r="A255" s="17" t="s">
        <v>386</v>
      </c>
      <c r="B255" t="s">
        <v>158</v>
      </c>
      <c r="C255" t="s">
        <v>159</v>
      </c>
      <c r="D255" s="2">
        <v>500</v>
      </c>
      <c r="E255" s="2">
        <v>119.95</v>
      </c>
      <c r="F255" s="2">
        <v>0</v>
      </c>
      <c r="G255" s="2">
        <v>300</v>
      </c>
      <c r="H255" s="18">
        <f t="shared" si="28"/>
        <v>-300</v>
      </c>
      <c r="I255" s="2">
        <f>D255-G255</f>
        <v>200</v>
      </c>
      <c r="J255" s="18">
        <f aca="true" t="shared" si="29" ref="J255:J260">I255/D255*100</f>
        <v>40</v>
      </c>
    </row>
    <row r="256" spans="1:10" ht="12.75" hidden="1">
      <c r="A256" s="17" t="s">
        <v>387</v>
      </c>
      <c r="B256" t="s">
        <v>198</v>
      </c>
      <c r="C256" t="s">
        <v>199</v>
      </c>
      <c r="D256" s="2">
        <v>100</v>
      </c>
      <c r="E256" s="2">
        <v>1400</v>
      </c>
      <c r="F256" s="2">
        <v>2425</v>
      </c>
      <c r="G256" s="2">
        <v>0</v>
      </c>
      <c r="H256" s="18">
        <f t="shared" si="28"/>
        <v>2425</v>
      </c>
      <c r="I256" s="2">
        <f>D256+F256</f>
        <v>2525</v>
      </c>
      <c r="J256" s="18">
        <f t="shared" si="29"/>
        <v>2525</v>
      </c>
    </row>
    <row r="257" spans="1:10" ht="12.75" hidden="1">
      <c r="A257" s="17" t="s">
        <v>388</v>
      </c>
      <c r="B257" t="s">
        <v>162</v>
      </c>
      <c r="C257" t="s">
        <v>155</v>
      </c>
      <c r="D257" s="2">
        <v>100</v>
      </c>
      <c r="E257" s="2">
        <v>0</v>
      </c>
      <c r="F257" s="2">
        <v>0</v>
      </c>
      <c r="G257" s="2">
        <v>0</v>
      </c>
      <c r="H257" s="18">
        <f t="shared" si="28"/>
        <v>0</v>
      </c>
      <c r="I257" s="2">
        <v>100</v>
      </c>
      <c r="J257" s="18">
        <f t="shared" si="29"/>
        <v>100</v>
      </c>
    </row>
    <row r="258" spans="2:10" s="12" customFormat="1" ht="12.75">
      <c r="B258" s="12" t="s">
        <v>163</v>
      </c>
      <c r="C258" s="12" t="s">
        <v>164</v>
      </c>
      <c r="D258" s="13">
        <v>300</v>
      </c>
      <c r="E258" s="13">
        <v>229.2</v>
      </c>
      <c r="F258" s="13">
        <f>F259</f>
        <v>200</v>
      </c>
      <c r="G258" s="13">
        <v>0</v>
      </c>
      <c r="H258" s="13">
        <f t="shared" si="28"/>
        <v>200</v>
      </c>
      <c r="I258" s="13">
        <f>I259</f>
        <v>500</v>
      </c>
      <c r="J258" s="13">
        <f t="shared" si="29"/>
        <v>166.66666666666669</v>
      </c>
    </row>
    <row r="259" spans="2:10" s="12" customFormat="1" ht="12.75">
      <c r="B259" s="12" t="s">
        <v>165</v>
      </c>
      <c r="C259" s="12" t="s">
        <v>166</v>
      </c>
      <c r="D259" s="13">
        <v>300</v>
      </c>
      <c r="E259" s="13">
        <v>229.2</v>
      </c>
      <c r="F259" s="13">
        <f>F260</f>
        <v>200</v>
      </c>
      <c r="G259" s="13">
        <v>0</v>
      </c>
      <c r="H259" s="13">
        <f t="shared" si="28"/>
        <v>200</v>
      </c>
      <c r="I259" s="13">
        <f>I260</f>
        <v>500</v>
      </c>
      <c r="J259" s="13">
        <f t="shared" si="29"/>
        <v>166.66666666666669</v>
      </c>
    </row>
    <row r="260" spans="1:10" ht="12.75" hidden="1">
      <c r="A260" s="17" t="s">
        <v>389</v>
      </c>
      <c r="B260" t="s">
        <v>167</v>
      </c>
      <c r="C260" t="s">
        <v>168</v>
      </c>
      <c r="D260" s="2">
        <v>300</v>
      </c>
      <c r="E260" s="2">
        <v>229.2</v>
      </c>
      <c r="F260" s="2">
        <v>200</v>
      </c>
      <c r="G260" s="2">
        <v>0</v>
      </c>
      <c r="H260" s="18">
        <f t="shared" si="28"/>
        <v>200</v>
      </c>
      <c r="I260" s="2">
        <f>D260+F260</f>
        <v>500</v>
      </c>
      <c r="J260" s="18">
        <f t="shared" si="29"/>
        <v>166.66666666666669</v>
      </c>
    </row>
    <row r="261" spans="1:10" ht="12.75">
      <c r="A261" s="5" t="s">
        <v>18</v>
      </c>
      <c r="B261" s="5" t="s">
        <v>51</v>
      </c>
      <c r="C261" s="5" t="s">
        <v>52</v>
      </c>
      <c r="D261" s="29"/>
      <c r="E261" s="29"/>
      <c r="F261" s="28">
        <f>F265</f>
        <v>8476</v>
      </c>
      <c r="G261" s="28">
        <f>G265</f>
        <v>0</v>
      </c>
      <c r="H261" s="28">
        <f aca="true" t="shared" si="30" ref="H261:H274">F261-G261</f>
        <v>8476</v>
      </c>
      <c r="I261" s="28">
        <f>I262</f>
        <v>8476</v>
      </c>
      <c r="J261" s="29">
        <v>0</v>
      </c>
    </row>
    <row r="262" spans="2:10" ht="12.75">
      <c r="B262" s="13" t="s">
        <v>98</v>
      </c>
      <c r="C262" s="13" t="s">
        <v>99</v>
      </c>
      <c r="D262" s="2">
        <v>0</v>
      </c>
      <c r="E262" s="2">
        <v>0</v>
      </c>
      <c r="F262" s="13">
        <f>F265</f>
        <v>8476</v>
      </c>
      <c r="G262" s="13">
        <v>0</v>
      </c>
      <c r="H262" s="13">
        <f t="shared" si="30"/>
        <v>8476</v>
      </c>
      <c r="I262" s="13">
        <f>I263</f>
        <v>8476</v>
      </c>
      <c r="J262" s="13">
        <v>0</v>
      </c>
    </row>
    <row r="263" spans="2:10" ht="12.75">
      <c r="B263" s="12" t="s">
        <v>115</v>
      </c>
      <c r="C263" s="12" t="s">
        <v>116</v>
      </c>
      <c r="D263" s="2">
        <v>0</v>
      </c>
      <c r="E263" s="2">
        <v>0</v>
      </c>
      <c r="F263" s="13">
        <f>F265</f>
        <v>8476</v>
      </c>
      <c r="G263" s="13">
        <v>0</v>
      </c>
      <c r="H263" s="13">
        <f t="shared" si="30"/>
        <v>8476</v>
      </c>
      <c r="I263" s="13">
        <f>I264</f>
        <v>8476</v>
      </c>
      <c r="J263" s="13">
        <v>0</v>
      </c>
    </row>
    <row r="264" spans="2:10" ht="12.75">
      <c r="B264" s="12" t="s">
        <v>127</v>
      </c>
      <c r="C264" s="12" t="s">
        <v>128</v>
      </c>
      <c r="D264" s="2">
        <v>0</v>
      </c>
      <c r="E264" s="2">
        <v>0</v>
      </c>
      <c r="F264" s="13">
        <f>F265</f>
        <v>8476</v>
      </c>
      <c r="G264" s="13">
        <v>0</v>
      </c>
      <c r="H264" s="13">
        <f t="shared" si="30"/>
        <v>8476</v>
      </c>
      <c r="I264" s="13">
        <f>I265</f>
        <v>8476</v>
      </c>
      <c r="J264" s="13">
        <v>0</v>
      </c>
    </row>
    <row r="265" spans="2:10" ht="12.75" hidden="1">
      <c r="B265" t="s">
        <v>133</v>
      </c>
      <c r="C265" t="s">
        <v>134</v>
      </c>
      <c r="D265" s="2">
        <v>0</v>
      </c>
      <c r="E265" s="2">
        <v>0</v>
      </c>
      <c r="F265" s="2">
        <v>8476</v>
      </c>
      <c r="G265" s="2">
        <v>0</v>
      </c>
      <c r="H265" s="18">
        <f t="shared" si="30"/>
        <v>8476</v>
      </c>
      <c r="I265" s="2">
        <f>F265</f>
        <v>8476</v>
      </c>
      <c r="J265" s="2">
        <v>0</v>
      </c>
    </row>
    <row r="266" spans="1:10" ht="12.75">
      <c r="A266" s="5" t="s">
        <v>18</v>
      </c>
      <c r="B266" s="5" t="s">
        <v>77</v>
      </c>
      <c r="C266" s="5" t="s">
        <v>78</v>
      </c>
      <c r="D266" s="5">
        <v>4000</v>
      </c>
      <c r="E266" s="5">
        <v>0</v>
      </c>
      <c r="F266" s="5">
        <f aca="true" t="shared" si="31" ref="F266:I268">F267</f>
        <v>3000</v>
      </c>
      <c r="G266" s="5">
        <f t="shared" si="31"/>
        <v>4000</v>
      </c>
      <c r="H266" s="5">
        <f t="shared" si="30"/>
        <v>-1000</v>
      </c>
      <c r="I266" s="5">
        <f t="shared" si="31"/>
        <v>3000</v>
      </c>
      <c r="J266" s="5">
        <f>I266/D266*100</f>
        <v>75</v>
      </c>
    </row>
    <row r="267" spans="1:10" s="12" customFormat="1" ht="12.75">
      <c r="A267" s="13" t="s">
        <v>1</v>
      </c>
      <c r="B267" s="13" t="s">
        <v>98</v>
      </c>
      <c r="C267" s="13" t="s">
        <v>99</v>
      </c>
      <c r="D267" s="13">
        <v>4000</v>
      </c>
      <c r="E267" s="13">
        <v>0</v>
      </c>
      <c r="F267" s="13">
        <f t="shared" si="31"/>
        <v>3000</v>
      </c>
      <c r="G267" s="13">
        <f t="shared" si="31"/>
        <v>4000</v>
      </c>
      <c r="H267" s="13">
        <f t="shared" si="30"/>
        <v>-1000</v>
      </c>
      <c r="I267" s="13">
        <f t="shared" si="31"/>
        <v>3000</v>
      </c>
      <c r="J267" s="13">
        <f>I267/D267*100</f>
        <v>75</v>
      </c>
    </row>
    <row r="268" spans="1:10" s="12" customFormat="1" ht="12.75">
      <c r="A268" s="12" t="s">
        <v>1</v>
      </c>
      <c r="B268" s="12" t="s">
        <v>115</v>
      </c>
      <c r="C268" s="12" t="s">
        <v>116</v>
      </c>
      <c r="D268" s="13">
        <v>4000</v>
      </c>
      <c r="E268" s="13">
        <v>0</v>
      </c>
      <c r="F268" s="13">
        <f t="shared" si="31"/>
        <v>3000</v>
      </c>
      <c r="G268" s="13">
        <f t="shared" si="31"/>
        <v>4000</v>
      </c>
      <c r="H268" s="13">
        <f t="shared" si="30"/>
        <v>-1000</v>
      </c>
      <c r="I268" s="13">
        <f t="shared" si="31"/>
        <v>3000</v>
      </c>
      <c r="J268" s="13">
        <f>I268/D268*100</f>
        <v>75</v>
      </c>
    </row>
    <row r="269" spans="1:10" s="12" customFormat="1" ht="12.75">
      <c r="A269" s="12" t="s">
        <v>1</v>
      </c>
      <c r="B269" s="12" t="s">
        <v>187</v>
      </c>
      <c r="C269" s="12" t="s">
        <v>188</v>
      </c>
      <c r="D269" s="13">
        <v>4000</v>
      </c>
      <c r="E269" s="13">
        <v>0</v>
      </c>
      <c r="F269" s="13">
        <f>F270</f>
        <v>3000</v>
      </c>
      <c r="G269" s="13">
        <f>G271</f>
        <v>4000</v>
      </c>
      <c r="H269" s="13">
        <f t="shared" si="30"/>
        <v>-1000</v>
      </c>
      <c r="I269" s="13">
        <f>I271+I270</f>
        <v>3000</v>
      </c>
      <c r="J269" s="13">
        <f>I269/D269*100</f>
        <v>75</v>
      </c>
    </row>
    <row r="270" spans="2:10" s="12" customFormat="1" ht="12.75" hidden="1">
      <c r="B270" t="s">
        <v>133</v>
      </c>
      <c r="C270" t="s">
        <v>134</v>
      </c>
      <c r="D270" s="13">
        <v>0</v>
      </c>
      <c r="E270" s="13">
        <v>0</v>
      </c>
      <c r="F270" s="18">
        <v>3000</v>
      </c>
      <c r="G270" s="18">
        <v>0</v>
      </c>
      <c r="H270" s="18">
        <f t="shared" si="30"/>
        <v>3000</v>
      </c>
      <c r="I270" s="18">
        <f>F270+D270</f>
        <v>3000</v>
      </c>
      <c r="J270" s="18">
        <v>0</v>
      </c>
    </row>
    <row r="271" spans="1:10" ht="12.75" hidden="1">
      <c r="A271" s="17" t="s">
        <v>390</v>
      </c>
      <c r="B271" t="s">
        <v>189</v>
      </c>
      <c r="C271" t="s">
        <v>188</v>
      </c>
      <c r="D271" s="2">
        <v>4000</v>
      </c>
      <c r="E271" s="2">
        <v>0</v>
      </c>
      <c r="F271" s="2">
        <v>0</v>
      </c>
      <c r="G271" s="2">
        <v>4000</v>
      </c>
      <c r="H271" s="18">
        <f t="shared" si="30"/>
        <v>-4000</v>
      </c>
      <c r="I271" s="2">
        <f>D271-G271</f>
        <v>0</v>
      </c>
      <c r="J271" s="18">
        <f aca="true" t="shared" si="32" ref="J271:J316">I271/D271*100</f>
        <v>0</v>
      </c>
    </row>
    <row r="272" spans="1:10" ht="12.75">
      <c r="A272" s="3" t="s">
        <v>95</v>
      </c>
      <c r="B272" s="3" t="s">
        <v>211</v>
      </c>
      <c r="C272" s="3" t="s">
        <v>212</v>
      </c>
      <c r="D272" s="3">
        <v>494100</v>
      </c>
      <c r="E272" s="3">
        <v>103925.88</v>
      </c>
      <c r="F272" s="3">
        <f>F273+F317</f>
        <v>23500</v>
      </c>
      <c r="G272" s="3">
        <f>G273+G317</f>
        <v>66135</v>
      </c>
      <c r="H272" s="3">
        <f t="shared" si="30"/>
        <v>-42635</v>
      </c>
      <c r="I272" s="3">
        <f>I273+I317</f>
        <v>451465</v>
      </c>
      <c r="J272" s="3">
        <f t="shared" si="32"/>
        <v>91.3711799230925</v>
      </c>
    </row>
    <row r="273" spans="1:10" ht="12.75">
      <c r="A273" s="5" t="s">
        <v>18</v>
      </c>
      <c r="B273" s="5" t="s">
        <v>31</v>
      </c>
      <c r="C273" s="5" t="s">
        <v>32</v>
      </c>
      <c r="D273" s="5">
        <v>494100</v>
      </c>
      <c r="E273" s="5">
        <v>103925.88</v>
      </c>
      <c r="F273" s="5">
        <f>F274+F313</f>
        <v>8500</v>
      </c>
      <c r="G273" s="5">
        <f>G274+G313</f>
        <v>66135</v>
      </c>
      <c r="H273" s="5">
        <f t="shared" si="30"/>
        <v>-57635</v>
      </c>
      <c r="I273" s="27">
        <f>I274+I313</f>
        <v>436465</v>
      </c>
      <c r="J273" s="5">
        <f t="shared" si="32"/>
        <v>88.33535721513863</v>
      </c>
    </row>
    <row r="274" spans="1:10" s="12" customFormat="1" ht="12.75">
      <c r="A274" s="13" t="s">
        <v>1</v>
      </c>
      <c r="B274" s="13" t="s">
        <v>98</v>
      </c>
      <c r="C274" s="13" t="s">
        <v>99</v>
      </c>
      <c r="D274" s="13">
        <v>485100</v>
      </c>
      <c r="E274" s="13">
        <v>103925.88</v>
      </c>
      <c r="F274" s="13">
        <f>F275+F282+F309</f>
        <v>8500</v>
      </c>
      <c r="G274" s="13">
        <f>G275+G282+G309</f>
        <v>66135</v>
      </c>
      <c r="H274" s="13">
        <f t="shared" si="30"/>
        <v>-57635</v>
      </c>
      <c r="I274" s="13">
        <f>I275+I282+I309</f>
        <v>427465</v>
      </c>
      <c r="J274" s="13">
        <f t="shared" si="32"/>
        <v>88.11894454751598</v>
      </c>
    </row>
    <row r="275" spans="1:10" s="12" customFormat="1" ht="12.75">
      <c r="A275" s="12" t="s">
        <v>1</v>
      </c>
      <c r="B275" s="12" t="s">
        <v>100</v>
      </c>
      <c r="C275" s="12" t="s">
        <v>101</v>
      </c>
      <c r="D275" s="13">
        <v>282000</v>
      </c>
      <c r="E275" s="13">
        <v>73959.33</v>
      </c>
      <c r="F275" s="13">
        <f>F276+F278+F280</f>
        <v>0</v>
      </c>
      <c r="G275" s="13">
        <f>G276+G278+G280</f>
        <v>40000</v>
      </c>
      <c r="H275" s="13">
        <f aca="true" t="shared" si="33" ref="H275:H316">F275-G275</f>
        <v>-40000</v>
      </c>
      <c r="I275" s="13">
        <f>I276+I278+I280</f>
        <v>242000</v>
      </c>
      <c r="J275" s="13">
        <f t="shared" si="32"/>
        <v>85.81560283687944</v>
      </c>
    </row>
    <row r="276" spans="1:11" s="12" customFormat="1" ht="12.75">
      <c r="A276" s="12" t="s">
        <v>1</v>
      </c>
      <c r="B276" s="12" t="s">
        <v>102</v>
      </c>
      <c r="C276" s="12" t="s">
        <v>103</v>
      </c>
      <c r="D276" s="13">
        <v>230000</v>
      </c>
      <c r="E276" s="13">
        <v>64045.5</v>
      </c>
      <c r="F276" s="13">
        <f>F277</f>
        <v>0</v>
      </c>
      <c r="G276" s="13">
        <f>G277</f>
        <v>25000</v>
      </c>
      <c r="H276" s="13">
        <f t="shared" si="33"/>
        <v>-25000</v>
      </c>
      <c r="I276" s="13">
        <f>I277</f>
        <v>205000</v>
      </c>
      <c r="J276" s="13">
        <f t="shared" si="32"/>
        <v>89.13043478260869</v>
      </c>
      <c r="K276" s="14"/>
    </row>
    <row r="277" spans="1:10" ht="12.75" hidden="1">
      <c r="A277" s="17" t="s">
        <v>391</v>
      </c>
      <c r="B277" t="s">
        <v>104</v>
      </c>
      <c r="C277" s="17" t="s">
        <v>105</v>
      </c>
      <c r="D277" s="2">
        <v>230000</v>
      </c>
      <c r="E277" s="2">
        <v>64045.5</v>
      </c>
      <c r="F277" s="2"/>
      <c r="G277" s="2">
        <v>25000</v>
      </c>
      <c r="H277" s="18">
        <f t="shared" si="33"/>
        <v>-25000</v>
      </c>
      <c r="I277" s="2">
        <f>D277-G277</f>
        <v>205000</v>
      </c>
      <c r="J277" s="18">
        <f t="shared" si="32"/>
        <v>89.13043478260869</v>
      </c>
    </row>
    <row r="278" spans="2:10" s="12" customFormat="1" ht="12.75">
      <c r="B278" s="12" t="s">
        <v>106</v>
      </c>
      <c r="C278" s="12" t="s">
        <v>107</v>
      </c>
      <c r="D278" s="13">
        <v>14000</v>
      </c>
      <c r="E278" s="13">
        <v>0</v>
      </c>
      <c r="F278" s="13">
        <f>F279</f>
        <v>0</v>
      </c>
      <c r="G278" s="13">
        <f>G279</f>
        <v>10000</v>
      </c>
      <c r="H278" s="13">
        <f t="shared" si="33"/>
        <v>-10000</v>
      </c>
      <c r="I278" s="13">
        <f>I279</f>
        <v>4000</v>
      </c>
      <c r="J278" s="13">
        <f t="shared" si="32"/>
        <v>28.57142857142857</v>
      </c>
    </row>
    <row r="279" spans="1:11" ht="12.75" hidden="1">
      <c r="A279" s="17" t="s">
        <v>392</v>
      </c>
      <c r="B279" t="s">
        <v>108</v>
      </c>
      <c r="C279" s="17" t="s">
        <v>107</v>
      </c>
      <c r="D279" s="2">
        <v>14000</v>
      </c>
      <c r="E279" s="2">
        <v>0</v>
      </c>
      <c r="F279" s="2"/>
      <c r="G279" s="2">
        <v>10000</v>
      </c>
      <c r="H279" s="18">
        <f t="shared" si="33"/>
        <v>-10000</v>
      </c>
      <c r="I279" s="2">
        <f>D279-G279</f>
        <v>4000</v>
      </c>
      <c r="J279" s="18">
        <f t="shared" si="32"/>
        <v>28.57142857142857</v>
      </c>
      <c r="K279" s="10"/>
    </row>
    <row r="280" spans="2:10" s="12" customFormat="1" ht="12.75">
      <c r="B280" s="12" t="s">
        <v>109</v>
      </c>
      <c r="C280" s="12" t="s">
        <v>110</v>
      </c>
      <c r="D280" s="13">
        <v>38000</v>
      </c>
      <c r="E280" s="13">
        <v>9913.83</v>
      </c>
      <c r="F280" s="13">
        <f>F281</f>
        <v>0</v>
      </c>
      <c r="G280" s="13">
        <f>G281</f>
        <v>5000</v>
      </c>
      <c r="H280" s="13">
        <f t="shared" si="33"/>
        <v>-5000</v>
      </c>
      <c r="I280" s="13">
        <f>I281</f>
        <v>33000</v>
      </c>
      <c r="J280" s="13">
        <f t="shared" si="32"/>
        <v>86.8421052631579</v>
      </c>
    </row>
    <row r="281" spans="1:10" ht="12.75" hidden="1">
      <c r="A281" s="17" t="s">
        <v>393</v>
      </c>
      <c r="B281" t="s">
        <v>111</v>
      </c>
      <c r="C281" s="17" t="s">
        <v>112</v>
      </c>
      <c r="D281" s="2">
        <v>38000</v>
      </c>
      <c r="E281" s="2">
        <v>9913.83</v>
      </c>
      <c r="F281" s="2"/>
      <c r="G281" s="2">
        <v>5000</v>
      </c>
      <c r="H281" s="18">
        <f t="shared" si="33"/>
        <v>-5000</v>
      </c>
      <c r="I281" s="2">
        <f>D281-G281</f>
        <v>33000</v>
      </c>
      <c r="J281" s="18">
        <f t="shared" si="32"/>
        <v>86.8421052631579</v>
      </c>
    </row>
    <row r="282" spans="2:10" s="12" customFormat="1" ht="12.75">
      <c r="B282" s="12" t="s">
        <v>115</v>
      </c>
      <c r="C282" s="12" t="s">
        <v>116</v>
      </c>
      <c r="D282" s="13">
        <v>193000</v>
      </c>
      <c r="E282" s="13">
        <v>28730.88</v>
      </c>
      <c r="F282" s="13">
        <f>F283+F288+F294+F304</f>
        <v>8500</v>
      </c>
      <c r="G282" s="13">
        <f>G283+G288+G294+G304</f>
        <v>23135</v>
      </c>
      <c r="H282" s="13">
        <f t="shared" si="33"/>
        <v>-14635</v>
      </c>
      <c r="I282" s="13">
        <f>I283+I288+I294+I304</f>
        <v>178365</v>
      </c>
      <c r="J282" s="13">
        <f t="shared" si="32"/>
        <v>92.41709844559585</v>
      </c>
    </row>
    <row r="283" spans="2:10" s="12" customFormat="1" ht="12.75">
      <c r="B283" s="12" t="s">
        <v>117</v>
      </c>
      <c r="C283" s="12" t="s">
        <v>118</v>
      </c>
      <c r="D283" s="13">
        <v>34000</v>
      </c>
      <c r="E283" s="13">
        <v>2572.8</v>
      </c>
      <c r="F283" s="13">
        <v>0</v>
      </c>
      <c r="G283" s="13">
        <f>G284+G285+G286+G287</f>
        <v>10511</v>
      </c>
      <c r="H283" s="13">
        <f t="shared" si="33"/>
        <v>-10511</v>
      </c>
      <c r="I283" s="13">
        <f>SUM(I284:I287)</f>
        <v>23489</v>
      </c>
      <c r="J283" s="13">
        <f t="shared" si="32"/>
        <v>69.08529411764705</v>
      </c>
    </row>
    <row r="284" spans="1:10" ht="12.75" hidden="1">
      <c r="A284" s="17" t="s">
        <v>394</v>
      </c>
      <c r="B284" t="s">
        <v>137</v>
      </c>
      <c r="C284" t="s">
        <v>138</v>
      </c>
      <c r="D284" s="2">
        <v>2000</v>
      </c>
      <c r="E284" s="2">
        <v>0</v>
      </c>
      <c r="F284" s="2">
        <v>0</v>
      </c>
      <c r="G284" s="2">
        <v>1000</v>
      </c>
      <c r="H284" s="18">
        <f t="shared" si="33"/>
        <v>-1000</v>
      </c>
      <c r="I284" s="2">
        <f>D284-G284</f>
        <v>1000</v>
      </c>
      <c r="J284" s="18">
        <f t="shared" si="32"/>
        <v>50</v>
      </c>
    </row>
    <row r="285" spans="1:11" ht="12.75" hidden="1">
      <c r="A285" s="17" t="s">
        <v>395</v>
      </c>
      <c r="B285" t="s">
        <v>119</v>
      </c>
      <c r="C285" s="17" t="s">
        <v>120</v>
      </c>
      <c r="D285" s="2">
        <v>30000</v>
      </c>
      <c r="E285" s="2">
        <v>2572.8</v>
      </c>
      <c r="F285" s="2">
        <v>0</v>
      </c>
      <c r="G285" s="2">
        <v>8511</v>
      </c>
      <c r="H285" s="18">
        <f t="shared" si="33"/>
        <v>-8511</v>
      </c>
      <c r="I285" s="2">
        <f>D285-G285</f>
        <v>21489</v>
      </c>
      <c r="J285" s="18">
        <f t="shared" si="32"/>
        <v>71.63000000000001</v>
      </c>
      <c r="K285" s="2"/>
    </row>
    <row r="286" spans="1:10" ht="12.75" hidden="1">
      <c r="A286" s="17" t="s">
        <v>396</v>
      </c>
      <c r="B286" t="s">
        <v>139</v>
      </c>
      <c r="C286" t="s">
        <v>140</v>
      </c>
      <c r="D286" s="2">
        <v>1000</v>
      </c>
      <c r="E286" s="2">
        <v>0</v>
      </c>
      <c r="F286" s="2">
        <v>0</v>
      </c>
      <c r="G286" s="2">
        <v>500</v>
      </c>
      <c r="H286" s="18">
        <f t="shared" si="33"/>
        <v>-500</v>
      </c>
      <c r="I286" s="2">
        <f>D286-G286</f>
        <v>500</v>
      </c>
      <c r="J286" s="18">
        <f t="shared" si="32"/>
        <v>50</v>
      </c>
    </row>
    <row r="287" spans="1:10" ht="12.75" hidden="1">
      <c r="A287" s="17" t="s">
        <v>397</v>
      </c>
      <c r="B287" t="s">
        <v>141</v>
      </c>
      <c r="C287" t="s">
        <v>142</v>
      </c>
      <c r="D287" s="2">
        <v>1000</v>
      </c>
      <c r="E287" s="2">
        <v>0</v>
      </c>
      <c r="F287" s="2">
        <v>0</v>
      </c>
      <c r="G287" s="2">
        <v>500</v>
      </c>
      <c r="H287" s="18">
        <f t="shared" si="33"/>
        <v>-500</v>
      </c>
      <c r="I287" s="2">
        <f>D287-G287</f>
        <v>500</v>
      </c>
      <c r="J287" s="18">
        <f t="shared" si="32"/>
        <v>50</v>
      </c>
    </row>
    <row r="288" spans="2:10" s="12" customFormat="1" ht="12.75">
      <c r="B288" s="12" t="s">
        <v>121</v>
      </c>
      <c r="C288" s="12" t="s">
        <v>122</v>
      </c>
      <c r="D288" s="13">
        <v>50000</v>
      </c>
      <c r="E288" s="13">
        <v>6425.91</v>
      </c>
      <c r="F288" s="13">
        <f>F291+F292</f>
        <v>2000</v>
      </c>
      <c r="G288" s="13">
        <f>G289+G290</f>
        <v>7000</v>
      </c>
      <c r="H288" s="13">
        <f t="shared" si="33"/>
        <v>-5000</v>
      </c>
      <c r="I288" s="13">
        <f>SUM(I289:I293)</f>
        <v>45000</v>
      </c>
      <c r="J288" s="13">
        <f t="shared" si="32"/>
        <v>90</v>
      </c>
    </row>
    <row r="289" spans="1:10" ht="12.75" hidden="1">
      <c r="A289" s="17" t="s">
        <v>398</v>
      </c>
      <c r="B289" t="s">
        <v>143</v>
      </c>
      <c r="C289" t="s">
        <v>144</v>
      </c>
      <c r="D289" s="2">
        <v>6000</v>
      </c>
      <c r="E289" s="2">
        <v>482.48</v>
      </c>
      <c r="F289" s="2">
        <v>0</v>
      </c>
      <c r="G289" s="2">
        <v>2000</v>
      </c>
      <c r="H289" s="18">
        <f t="shared" si="33"/>
        <v>-2000</v>
      </c>
      <c r="I289" s="2">
        <f>D289-G289</f>
        <v>4000</v>
      </c>
      <c r="J289" s="18">
        <f t="shared" si="32"/>
        <v>66.66666666666666</v>
      </c>
    </row>
    <row r="290" spans="1:10" ht="12.75" hidden="1">
      <c r="A290" s="17" t="s">
        <v>399</v>
      </c>
      <c r="B290" t="s">
        <v>123</v>
      </c>
      <c r="C290" s="17" t="s">
        <v>213</v>
      </c>
      <c r="D290" s="2">
        <v>36000</v>
      </c>
      <c r="E290" s="2">
        <v>3285.77</v>
      </c>
      <c r="F290" s="2">
        <v>0</v>
      </c>
      <c r="G290" s="2">
        <v>5000</v>
      </c>
      <c r="H290" s="18">
        <f t="shared" si="33"/>
        <v>-5000</v>
      </c>
      <c r="I290" s="2">
        <f>D290-G290</f>
        <v>31000</v>
      </c>
      <c r="J290" s="18">
        <f t="shared" si="32"/>
        <v>86.11111111111111</v>
      </c>
    </row>
    <row r="291" spans="1:10" ht="12.75" hidden="1">
      <c r="A291" s="17" t="s">
        <v>400</v>
      </c>
      <c r="B291" t="s">
        <v>123</v>
      </c>
      <c r="C291" t="s">
        <v>124</v>
      </c>
      <c r="D291" s="2">
        <v>5000</v>
      </c>
      <c r="E291" s="2">
        <v>2245.5</v>
      </c>
      <c r="F291" s="2">
        <v>1000</v>
      </c>
      <c r="G291" s="2">
        <v>0</v>
      </c>
      <c r="H291" s="18">
        <f t="shared" si="33"/>
        <v>1000</v>
      </c>
      <c r="I291" s="2">
        <f>D291+F291</f>
        <v>6000</v>
      </c>
      <c r="J291" s="18">
        <f t="shared" si="32"/>
        <v>120</v>
      </c>
    </row>
    <row r="292" spans="1:10" ht="12.75" hidden="1">
      <c r="A292" s="17" t="s">
        <v>401</v>
      </c>
      <c r="B292" t="s">
        <v>125</v>
      </c>
      <c r="C292" t="s">
        <v>145</v>
      </c>
      <c r="D292" s="2">
        <v>2000</v>
      </c>
      <c r="E292" s="2">
        <v>276.96</v>
      </c>
      <c r="F292" s="2">
        <v>1000</v>
      </c>
      <c r="G292" s="2">
        <v>0</v>
      </c>
      <c r="H292" s="18">
        <f t="shared" si="33"/>
        <v>1000</v>
      </c>
      <c r="I292" s="2">
        <f>D292+F292</f>
        <v>3000</v>
      </c>
      <c r="J292" s="18">
        <f t="shared" si="32"/>
        <v>150</v>
      </c>
    </row>
    <row r="293" spans="1:10" ht="12.75" hidden="1">
      <c r="A293" s="17" t="s">
        <v>402</v>
      </c>
      <c r="B293" t="s">
        <v>146</v>
      </c>
      <c r="C293" t="s">
        <v>147</v>
      </c>
      <c r="D293" s="2">
        <v>1000</v>
      </c>
      <c r="E293" s="2">
        <v>135.2</v>
      </c>
      <c r="F293" s="2">
        <v>0</v>
      </c>
      <c r="G293" s="2">
        <v>0</v>
      </c>
      <c r="H293" s="18">
        <f t="shared" si="33"/>
        <v>0</v>
      </c>
      <c r="I293" s="2">
        <f>D293-G293</f>
        <v>1000</v>
      </c>
      <c r="J293" s="18">
        <f t="shared" si="32"/>
        <v>100</v>
      </c>
    </row>
    <row r="294" spans="2:10" s="12" customFormat="1" ht="12.75">
      <c r="B294" s="12" t="s">
        <v>127</v>
      </c>
      <c r="C294" s="12" t="s">
        <v>128</v>
      </c>
      <c r="D294" s="13">
        <v>102500</v>
      </c>
      <c r="E294" s="13">
        <v>17743.54</v>
      </c>
      <c r="F294" s="13">
        <f>F296+F297+F298+F302</f>
        <v>5000</v>
      </c>
      <c r="G294" s="13">
        <f>G295+G299</f>
        <v>5124</v>
      </c>
      <c r="H294" s="13">
        <f t="shared" si="33"/>
        <v>-124</v>
      </c>
      <c r="I294" s="13">
        <f>SUM(I295:I303)</f>
        <v>102376</v>
      </c>
      <c r="J294" s="13">
        <f t="shared" si="32"/>
        <v>99.8790243902439</v>
      </c>
    </row>
    <row r="295" spans="1:10" ht="12.75" hidden="1">
      <c r="A295" s="17" t="s">
        <v>403</v>
      </c>
      <c r="B295" t="s">
        <v>148</v>
      </c>
      <c r="C295" t="s">
        <v>149</v>
      </c>
      <c r="D295" s="2">
        <v>10000</v>
      </c>
      <c r="E295" s="2">
        <v>1080.23</v>
      </c>
      <c r="F295" s="2">
        <v>0</v>
      </c>
      <c r="G295" s="2">
        <v>1000</v>
      </c>
      <c r="H295" s="18">
        <f t="shared" si="33"/>
        <v>-1000</v>
      </c>
      <c r="I295" s="2">
        <f>D295-G295</f>
        <v>9000</v>
      </c>
      <c r="J295" s="18">
        <f t="shared" si="32"/>
        <v>90</v>
      </c>
    </row>
    <row r="296" spans="1:10" ht="12.75" hidden="1">
      <c r="A296" s="17" t="s">
        <v>404</v>
      </c>
      <c r="B296" t="s">
        <v>129</v>
      </c>
      <c r="C296" t="s">
        <v>130</v>
      </c>
      <c r="D296" s="2">
        <v>5000</v>
      </c>
      <c r="E296" s="2">
        <v>0</v>
      </c>
      <c r="F296" s="2">
        <v>1000</v>
      </c>
      <c r="G296" s="2">
        <v>0</v>
      </c>
      <c r="H296" s="18">
        <f t="shared" si="33"/>
        <v>1000</v>
      </c>
      <c r="I296" s="2">
        <f>D296+F296</f>
        <v>6000</v>
      </c>
      <c r="J296" s="18">
        <f t="shared" si="32"/>
        <v>120</v>
      </c>
    </row>
    <row r="297" spans="1:10" ht="12.75" hidden="1">
      <c r="A297" s="17" t="s">
        <v>405</v>
      </c>
      <c r="B297" t="s">
        <v>150</v>
      </c>
      <c r="C297" t="s">
        <v>151</v>
      </c>
      <c r="D297" s="2">
        <v>1000</v>
      </c>
      <c r="E297" s="2">
        <v>1512</v>
      </c>
      <c r="F297" s="2">
        <v>2000</v>
      </c>
      <c r="G297" s="2">
        <v>0</v>
      </c>
      <c r="H297" s="18">
        <f t="shared" si="33"/>
        <v>2000</v>
      </c>
      <c r="I297" s="2">
        <f>D297+F297</f>
        <v>3000</v>
      </c>
      <c r="J297" s="18">
        <f t="shared" si="32"/>
        <v>300</v>
      </c>
    </row>
    <row r="298" spans="1:10" ht="12.75" hidden="1">
      <c r="A298" s="17" t="s">
        <v>406</v>
      </c>
      <c r="B298" t="s">
        <v>131</v>
      </c>
      <c r="C298" t="s">
        <v>132</v>
      </c>
      <c r="D298" s="2">
        <v>2000</v>
      </c>
      <c r="E298" s="2">
        <v>512.71</v>
      </c>
      <c r="F298" s="2">
        <v>1000</v>
      </c>
      <c r="G298" s="2">
        <v>0</v>
      </c>
      <c r="H298" s="18">
        <f t="shared" si="33"/>
        <v>1000</v>
      </c>
      <c r="I298" s="18">
        <f>D298+F298</f>
        <v>3000</v>
      </c>
      <c r="J298" s="18">
        <f t="shared" si="32"/>
        <v>150</v>
      </c>
    </row>
    <row r="299" spans="1:10" ht="12.75" hidden="1">
      <c r="A299" s="17" t="s">
        <v>407</v>
      </c>
      <c r="B299" t="s">
        <v>204</v>
      </c>
      <c r="C299" s="17" t="s">
        <v>205</v>
      </c>
      <c r="D299" s="2">
        <v>77000</v>
      </c>
      <c r="E299" s="2">
        <v>12918.88</v>
      </c>
      <c r="F299" s="2">
        <v>0</v>
      </c>
      <c r="G299" s="2">
        <v>4124</v>
      </c>
      <c r="H299" s="18">
        <f t="shared" si="33"/>
        <v>-4124</v>
      </c>
      <c r="I299" s="2">
        <f>D299-G299</f>
        <v>72876</v>
      </c>
      <c r="J299" s="18">
        <f t="shared" si="32"/>
        <v>94.64415584415585</v>
      </c>
    </row>
    <row r="300" spans="1:10" ht="12.75" hidden="1">
      <c r="A300" s="17" t="s">
        <v>408</v>
      </c>
      <c r="B300" t="s">
        <v>214</v>
      </c>
      <c r="C300" t="s">
        <v>215</v>
      </c>
      <c r="D300" s="2">
        <v>1500</v>
      </c>
      <c r="E300" s="2">
        <v>0</v>
      </c>
      <c r="F300" s="2">
        <v>0</v>
      </c>
      <c r="G300" s="2">
        <v>0</v>
      </c>
      <c r="H300" s="18">
        <f t="shared" si="33"/>
        <v>0</v>
      </c>
      <c r="I300" s="2">
        <f>D300-G300</f>
        <v>1500</v>
      </c>
      <c r="J300" s="18">
        <f t="shared" si="32"/>
        <v>100</v>
      </c>
    </row>
    <row r="301" spans="1:10" ht="12.75" hidden="1">
      <c r="A301" s="17" t="s">
        <v>409</v>
      </c>
      <c r="B301" t="s">
        <v>133</v>
      </c>
      <c r="C301" t="s">
        <v>134</v>
      </c>
      <c r="D301" s="2">
        <v>1000</v>
      </c>
      <c r="E301" s="2">
        <v>0</v>
      </c>
      <c r="F301" s="2">
        <v>0</v>
      </c>
      <c r="G301" s="2">
        <v>0</v>
      </c>
      <c r="H301" s="18">
        <f t="shared" si="33"/>
        <v>0</v>
      </c>
      <c r="I301" s="2">
        <f>D301-G301</f>
        <v>1000</v>
      </c>
      <c r="J301" s="18">
        <f t="shared" si="32"/>
        <v>100</v>
      </c>
    </row>
    <row r="302" spans="1:10" ht="12.75" hidden="1">
      <c r="A302" s="17" t="s">
        <v>410</v>
      </c>
      <c r="B302" t="s">
        <v>152</v>
      </c>
      <c r="C302" t="s">
        <v>153</v>
      </c>
      <c r="D302" s="2">
        <v>3000</v>
      </c>
      <c r="E302" s="2">
        <v>829.1</v>
      </c>
      <c r="F302" s="2">
        <v>1000</v>
      </c>
      <c r="G302" s="2">
        <v>0</v>
      </c>
      <c r="H302" s="18">
        <f t="shared" si="33"/>
        <v>1000</v>
      </c>
      <c r="I302" s="2">
        <f>D302-G302+F302</f>
        <v>4000</v>
      </c>
      <c r="J302" s="18">
        <f t="shared" si="32"/>
        <v>133.33333333333331</v>
      </c>
    </row>
    <row r="303" spans="1:10" ht="12.75" hidden="1">
      <c r="A303" s="17" t="s">
        <v>411</v>
      </c>
      <c r="B303" t="s">
        <v>135</v>
      </c>
      <c r="C303" t="s">
        <v>136</v>
      </c>
      <c r="D303" s="2">
        <v>2000</v>
      </c>
      <c r="E303" s="2">
        <v>890.62</v>
      </c>
      <c r="F303" s="2">
        <v>0</v>
      </c>
      <c r="G303" s="2">
        <v>0</v>
      </c>
      <c r="H303" s="18">
        <f t="shared" si="33"/>
        <v>0</v>
      </c>
      <c r="I303" s="2">
        <v>2000</v>
      </c>
      <c r="J303" s="18">
        <f t="shared" si="32"/>
        <v>100</v>
      </c>
    </row>
    <row r="304" spans="2:10" s="12" customFormat="1" ht="12.75">
      <c r="B304" s="12" t="s">
        <v>154</v>
      </c>
      <c r="C304" s="12" t="s">
        <v>155</v>
      </c>
      <c r="D304" s="13">
        <v>6500</v>
      </c>
      <c r="E304" s="13">
        <v>1988.63</v>
      </c>
      <c r="F304" s="13">
        <f>F307</f>
        <v>1500</v>
      </c>
      <c r="G304" s="13">
        <f>G306</f>
        <v>500</v>
      </c>
      <c r="H304" s="13">
        <f t="shared" si="33"/>
        <v>1000</v>
      </c>
      <c r="I304" s="13">
        <f>SUM(I305:I308)</f>
        <v>7500</v>
      </c>
      <c r="J304" s="13">
        <f t="shared" si="32"/>
        <v>115.38461538461537</v>
      </c>
    </row>
    <row r="305" spans="1:10" ht="12.75" hidden="1">
      <c r="A305" s="17" t="s">
        <v>412</v>
      </c>
      <c r="B305" t="s">
        <v>156</v>
      </c>
      <c r="C305" t="s">
        <v>157</v>
      </c>
      <c r="D305" s="2">
        <v>5000</v>
      </c>
      <c r="E305" s="2">
        <v>1988.63</v>
      </c>
      <c r="F305" s="2">
        <v>0</v>
      </c>
      <c r="G305" s="2">
        <v>0</v>
      </c>
      <c r="H305" s="18">
        <f t="shared" si="33"/>
        <v>0</v>
      </c>
      <c r="I305" s="2">
        <f>D305-G305</f>
        <v>5000</v>
      </c>
      <c r="J305" s="18">
        <f t="shared" si="32"/>
        <v>100</v>
      </c>
    </row>
    <row r="306" spans="1:10" ht="12.75" hidden="1">
      <c r="A306" s="17" t="s">
        <v>414</v>
      </c>
      <c r="B306" t="s">
        <v>158</v>
      </c>
      <c r="C306" t="s">
        <v>159</v>
      </c>
      <c r="D306" s="2">
        <v>500</v>
      </c>
      <c r="E306" s="2">
        <v>0</v>
      </c>
      <c r="F306" s="2">
        <v>0</v>
      </c>
      <c r="G306" s="2">
        <v>500</v>
      </c>
      <c r="H306" s="18">
        <f t="shared" si="33"/>
        <v>-500</v>
      </c>
      <c r="I306" s="2">
        <f>D306-G306</f>
        <v>0</v>
      </c>
      <c r="J306" s="18">
        <f t="shared" si="32"/>
        <v>0</v>
      </c>
    </row>
    <row r="307" spans="1:10" ht="12.75" hidden="1">
      <c r="A307" s="17" t="s">
        <v>415</v>
      </c>
      <c r="B307" t="s">
        <v>198</v>
      </c>
      <c r="C307" t="s">
        <v>216</v>
      </c>
      <c r="D307" s="2">
        <v>500</v>
      </c>
      <c r="E307" s="2">
        <v>0</v>
      </c>
      <c r="F307" s="2">
        <v>1500</v>
      </c>
      <c r="G307" s="2">
        <v>0</v>
      </c>
      <c r="H307" s="18">
        <f t="shared" si="33"/>
        <v>1500</v>
      </c>
      <c r="I307" s="2">
        <f>D307+F307</f>
        <v>2000</v>
      </c>
      <c r="J307" s="18">
        <f t="shared" si="32"/>
        <v>400</v>
      </c>
    </row>
    <row r="308" spans="1:10" ht="12.75" hidden="1">
      <c r="A308" s="17" t="s">
        <v>416</v>
      </c>
      <c r="B308" t="s">
        <v>162</v>
      </c>
      <c r="C308" t="s">
        <v>155</v>
      </c>
      <c r="D308" s="2">
        <v>500</v>
      </c>
      <c r="E308" s="2">
        <v>0</v>
      </c>
      <c r="F308" s="2">
        <v>0</v>
      </c>
      <c r="G308" s="2">
        <v>0</v>
      </c>
      <c r="H308" s="18">
        <f t="shared" si="33"/>
        <v>0</v>
      </c>
      <c r="I308" s="2">
        <f>D308-G308</f>
        <v>500</v>
      </c>
      <c r="J308" s="18">
        <f t="shared" si="32"/>
        <v>100</v>
      </c>
    </row>
    <row r="309" spans="2:10" s="12" customFormat="1" ht="12.75">
      <c r="B309" s="12" t="s">
        <v>163</v>
      </c>
      <c r="C309" s="12" t="s">
        <v>164</v>
      </c>
      <c r="D309" s="13">
        <v>10100</v>
      </c>
      <c r="E309" s="13">
        <v>1235.67</v>
      </c>
      <c r="F309" s="13">
        <v>0</v>
      </c>
      <c r="G309" s="13">
        <f>G310</f>
        <v>3000</v>
      </c>
      <c r="H309" s="13">
        <f t="shared" si="33"/>
        <v>-3000</v>
      </c>
      <c r="I309" s="13">
        <f>I310</f>
        <v>7100</v>
      </c>
      <c r="J309" s="13">
        <f t="shared" si="32"/>
        <v>70.29702970297029</v>
      </c>
    </row>
    <row r="310" spans="2:10" s="12" customFormat="1" ht="12.75">
      <c r="B310" s="12" t="s">
        <v>165</v>
      </c>
      <c r="C310" s="12" t="s">
        <v>166</v>
      </c>
      <c r="D310" s="13">
        <v>10100</v>
      </c>
      <c r="E310" s="13">
        <v>1235.67</v>
      </c>
      <c r="F310" s="13">
        <v>0</v>
      </c>
      <c r="G310" s="13">
        <f>G311</f>
        <v>3000</v>
      </c>
      <c r="H310" s="13">
        <f t="shared" si="33"/>
        <v>-3000</v>
      </c>
      <c r="I310" s="13">
        <f>SUM(I311:I312)</f>
        <v>7100</v>
      </c>
      <c r="J310" s="13">
        <f t="shared" si="32"/>
        <v>70.29702970297029</v>
      </c>
    </row>
    <row r="311" spans="1:10" ht="12.75" hidden="1">
      <c r="A311" s="17" t="s">
        <v>413</v>
      </c>
      <c r="B311" t="s">
        <v>167</v>
      </c>
      <c r="C311" t="s">
        <v>168</v>
      </c>
      <c r="D311" s="2">
        <v>10000</v>
      </c>
      <c r="E311" s="2">
        <v>1230.56</v>
      </c>
      <c r="F311" s="2">
        <v>0</v>
      </c>
      <c r="G311" s="2">
        <v>3000</v>
      </c>
      <c r="H311" s="18">
        <f t="shared" si="33"/>
        <v>-3000</v>
      </c>
      <c r="I311" s="2">
        <f>D311-G311</f>
        <v>7000</v>
      </c>
      <c r="J311" s="18">
        <f t="shared" si="32"/>
        <v>70</v>
      </c>
    </row>
    <row r="312" spans="1:10" ht="12.75" hidden="1">
      <c r="A312" s="17" t="s">
        <v>417</v>
      </c>
      <c r="B312" t="s">
        <v>217</v>
      </c>
      <c r="C312" t="s">
        <v>218</v>
      </c>
      <c r="D312" s="2">
        <v>100</v>
      </c>
      <c r="E312" s="2">
        <v>5.11</v>
      </c>
      <c r="F312" s="2">
        <v>0</v>
      </c>
      <c r="G312" s="2">
        <v>0</v>
      </c>
      <c r="H312" s="18">
        <f t="shared" si="33"/>
        <v>0</v>
      </c>
      <c r="I312" s="2">
        <v>100</v>
      </c>
      <c r="J312" s="18">
        <f t="shared" si="32"/>
        <v>100</v>
      </c>
    </row>
    <row r="313" spans="1:10" s="12" customFormat="1" ht="12.75">
      <c r="A313" s="13"/>
      <c r="B313" s="13" t="s">
        <v>169</v>
      </c>
      <c r="C313" s="13" t="s">
        <v>170</v>
      </c>
      <c r="D313" s="13">
        <v>9000</v>
      </c>
      <c r="E313" s="13">
        <v>0</v>
      </c>
      <c r="F313" s="13">
        <v>0</v>
      </c>
      <c r="G313" s="13">
        <v>0</v>
      </c>
      <c r="H313" s="13">
        <f t="shared" si="33"/>
        <v>0</v>
      </c>
      <c r="I313" s="13">
        <f>I314</f>
        <v>9000</v>
      </c>
      <c r="J313" s="13">
        <f t="shared" si="32"/>
        <v>100</v>
      </c>
    </row>
    <row r="314" spans="2:10" s="12" customFormat="1" ht="12.75">
      <c r="B314" s="12" t="s">
        <v>171</v>
      </c>
      <c r="C314" s="12" t="s">
        <v>172</v>
      </c>
      <c r="D314" s="13">
        <v>9000</v>
      </c>
      <c r="E314" s="13">
        <v>0</v>
      </c>
      <c r="F314" s="13">
        <v>0</v>
      </c>
      <c r="G314" s="13">
        <v>0</v>
      </c>
      <c r="H314" s="13">
        <f t="shared" si="33"/>
        <v>0</v>
      </c>
      <c r="I314" s="13">
        <f>I315</f>
        <v>9000</v>
      </c>
      <c r="J314" s="13">
        <f t="shared" si="32"/>
        <v>100</v>
      </c>
    </row>
    <row r="315" spans="2:10" s="12" customFormat="1" ht="12.75">
      <c r="B315" s="12" t="s">
        <v>219</v>
      </c>
      <c r="C315" s="12" t="s">
        <v>220</v>
      </c>
      <c r="D315" s="13">
        <v>9000</v>
      </c>
      <c r="E315" s="13">
        <v>0</v>
      </c>
      <c r="F315" s="13">
        <v>0</v>
      </c>
      <c r="G315" s="13">
        <v>0</v>
      </c>
      <c r="H315" s="13">
        <f t="shared" si="33"/>
        <v>0</v>
      </c>
      <c r="I315" s="13">
        <f>I316</f>
        <v>9000</v>
      </c>
      <c r="J315" s="13">
        <f t="shared" si="32"/>
        <v>100</v>
      </c>
    </row>
    <row r="316" spans="1:10" ht="12.75" hidden="1">
      <c r="A316" s="17" t="s">
        <v>418</v>
      </c>
      <c r="B316" t="s">
        <v>221</v>
      </c>
      <c r="C316" t="s">
        <v>222</v>
      </c>
      <c r="D316" s="2">
        <v>9000</v>
      </c>
      <c r="E316" s="2">
        <v>0</v>
      </c>
      <c r="F316" s="2">
        <v>0</v>
      </c>
      <c r="G316" s="2">
        <v>0</v>
      </c>
      <c r="H316" s="18">
        <f t="shared" si="33"/>
        <v>0</v>
      </c>
      <c r="I316" s="2">
        <f>D316-G316</f>
        <v>9000</v>
      </c>
      <c r="J316" s="18">
        <f t="shared" si="32"/>
        <v>100</v>
      </c>
    </row>
    <row r="317" spans="1:10" ht="12.75">
      <c r="A317" s="5" t="s">
        <v>18</v>
      </c>
      <c r="B317" s="5" t="s">
        <v>60</v>
      </c>
      <c r="C317" s="5" t="s">
        <v>61</v>
      </c>
      <c r="D317" s="5">
        <v>0</v>
      </c>
      <c r="E317" s="5">
        <v>0</v>
      </c>
      <c r="F317" s="5">
        <f>F318</f>
        <v>15000</v>
      </c>
      <c r="G317" s="5">
        <f>SUM(G318:G323)</f>
        <v>0</v>
      </c>
      <c r="H317" s="5">
        <f aca="true" t="shared" si="34" ref="H317:H326">F317-G317</f>
        <v>15000</v>
      </c>
      <c r="I317" s="27">
        <f>I318</f>
        <v>15000</v>
      </c>
      <c r="J317" s="5">
        <v>0</v>
      </c>
    </row>
    <row r="318" spans="1:10" s="21" customFormat="1" ht="12.75">
      <c r="A318" s="16"/>
      <c r="B318" s="22">
        <v>3</v>
      </c>
      <c r="C318" s="13" t="s">
        <v>99</v>
      </c>
      <c r="D318" s="16">
        <v>0</v>
      </c>
      <c r="E318" s="16">
        <v>0</v>
      </c>
      <c r="F318" s="16">
        <f>F319</f>
        <v>15000</v>
      </c>
      <c r="G318" s="16">
        <v>0</v>
      </c>
      <c r="H318" s="16">
        <f t="shared" si="34"/>
        <v>15000</v>
      </c>
      <c r="I318" s="16">
        <f>I320+I322</f>
        <v>15000</v>
      </c>
      <c r="J318" s="16">
        <v>0</v>
      </c>
    </row>
    <row r="319" spans="1:10" s="21" customFormat="1" ht="12.75">
      <c r="A319" s="16"/>
      <c r="B319" s="21" t="s">
        <v>100</v>
      </c>
      <c r="C319" s="21" t="s">
        <v>101</v>
      </c>
      <c r="D319" s="16">
        <v>0</v>
      </c>
      <c r="E319" s="16">
        <v>0</v>
      </c>
      <c r="F319" s="16">
        <f>F320+F322</f>
        <v>15000</v>
      </c>
      <c r="G319" s="16">
        <v>0</v>
      </c>
      <c r="H319" s="16">
        <f t="shared" si="34"/>
        <v>15000</v>
      </c>
      <c r="I319" s="16">
        <f>I320+I322</f>
        <v>15000</v>
      </c>
      <c r="J319" s="16">
        <v>0</v>
      </c>
    </row>
    <row r="320" spans="2:10" s="12" customFormat="1" ht="12.75">
      <c r="B320" s="12" t="s">
        <v>102</v>
      </c>
      <c r="C320" s="12" t="s">
        <v>103</v>
      </c>
      <c r="D320" s="13">
        <v>0</v>
      </c>
      <c r="E320" s="13">
        <v>0</v>
      </c>
      <c r="F320" s="13">
        <f>F321</f>
        <v>12870</v>
      </c>
      <c r="G320" s="13">
        <v>0</v>
      </c>
      <c r="H320" s="16">
        <f t="shared" si="34"/>
        <v>12870</v>
      </c>
      <c r="I320" s="13">
        <f>I321</f>
        <v>12870</v>
      </c>
      <c r="J320" s="16">
        <v>0</v>
      </c>
    </row>
    <row r="321" spans="2:10" ht="12.75" hidden="1">
      <c r="B321" t="s">
        <v>104</v>
      </c>
      <c r="C321" s="17" t="s">
        <v>105</v>
      </c>
      <c r="D321" s="2">
        <v>0</v>
      </c>
      <c r="E321" s="2">
        <v>0</v>
      </c>
      <c r="F321" s="2">
        <v>12870</v>
      </c>
      <c r="G321" s="2">
        <v>0</v>
      </c>
      <c r="H321" s="19">
        <f t="shared" si="34"/>
        <v>12870</v>
      </c>
      <c r="I321" s="2">
        <f>D321+F321</f>
        <v>12870</v>
      </c>
      <c r="J321" s="19">
        <v>0</v>
      </c>
    </row>
    <row r="322" spans="2:10" s="12" customFormat="1" ht="12.75">
      <c r="B322" s="12" t="s">
        <v>109</v>
      </c>
      <c r="C322" s="12" t="s">
        <v>110</v>
      </c>
      <c r="D322" s="13">
        <v>0</v>
      </c>
      <c r="E322" s="13">
        <v>0</v>
      </c>
      <c r="F322" s="13">
        <f>F323</f>
        <v>2130</v>
      </c>
      <c r="G322" s="13">
        <v>0</v>
      </c>
      <c r="H322" s="16">
        <f t="shared" si="34"/>
        <v>2130</v>
      </c>
      <c r="I322" s="13">
        <f>I323</f>
        <v>2130</v>
      </c>
      <c r="J322" s="16">
        <v>0</v>
      </c>
    </row>
    <row r="323" spans="2:10" ht="12.75" hidden="1">
      <c r="B323" t="s">
        <v>111</v>
      </c>
      <c r="C323" s="17" t="s">
        <v>112</v>
      </c>
      <c r="D323" s="2">
        <v>0</v>
      </c>
      <c r="E323" s="2">
        <v>0</v>
      </c>
      <c r="F323" s="2">
        <v>2130</v>
      </c>
      <c r="G323" s="2">
        <v>0</v>
      </c>
      <c r="H323" s="19">
        <f t="shared" si="34"/>
        <v>2130</v>
      </c>
      <c r="I323" s="2">
        <f>D323+F323</f>
        <v>2130</v>
      </c>
      <c r="J323" s="19">
        <v>0</v>
      </c>
    </row>
    <row r="324" spans="1:10" ht="12.75">
      <c r="A324" s="3" t="s">
        <v>223</v>
      </c>
      <c r="B324" s="3" t="s">
        <v>224</v>
      </c>
      <c r="C324" s="3" t="s">
        <v>225</v>
      </c>
      <c r="D324" s="3">
        <v>18000</v>
      </c>
      <c r="E324" s="3">
        <v>14910.78</v>
      </c>
      <c r="F324" s="3">
        <f aca="true" t="shared" si="35" ref="F324:I325">F325</f>
        <v>18950</v>
      </c>
      <c r="G324" s="3">
        <f t="shared" si="35"/>
        <v>7976</v>
      </c>
      <c r="H324" s="3">
        <f t="shared" si="34"/>
        <v>10974</v>
      </c>
      <c r="I324" s="31">
        <f t="shared" si="35"/>
        <v>28974</v>
      </c>
      <c r="J324" s="3">
        <f aca="true" t="shared" si="36" ref="J324:J334">I324/D324*100</f>
        <v>160.96666666666667</v>
      </c>
    </row>
    <row r="325" spans="1:10" ht="12.75">
      <c r="A325" s="5" t="s">
        <v>18</v>
      </c>
      <c r="B325" s="5" t="s">
        <v>60</v>
      </c>
      <c r="C325" s="5" t="s">
        <v>61</v>
      </c>
      <c r="D325" s="5">
        <v>18000</v>
      </c>
      <c r="E325" s="5">
        <v>14910.78</v>
      </c>
      <c r="F325" s="5">
        <f t="shared" si="35"/>
        <v>18950</v>
      </c>
      <c r="G325" s="5">
        <f t="shared" si="35"/>
        <v>7976</v>
      </c>
      <c r="H325" s="5">
        <f t="shared" si="34"/>
        <v>10974</v>
      </c>
      <c r="I325" s="5">
        <f t="shared" si="35"/>
        <v>28974</v>
      </c>
      <c r="J325" s="5">
        <f t="shared" si="36"/>
        <v>160.96666666666667</v>
      </c>
    </row>
    <row r="326" spans="1:10" s="12" customFormat="1" ht="12.75">
      <c r="A326" s="13" t="s">
        <v>1</v>
      </c>
      <c r="B326" s="13" t="s">
        <v>98</v>
      </c>
      <c r="C326" s="13" t="s">
        <v>99</v>
      </c>
      <c r="D326" s="13">
        <v>18000</v>
      </c>
      <c r="E326" s="13">
        <v>14910.78</v>
      </c>
      <c r="F326" s="13">
        <f>F327+F332</f>
        <v>18950</v>
      </c>
      <c r="G326" s="13">
        <f>G327+G332</f>
        <v>7976</v>
      </c>
      <c r="H326" s="13">
        <f t="shared" si="34"/>
        <v>10974</v>
      </c>
      <c r="I326" s="13">
        <f>I327+I332</f>
        <v>28974</v>
      </c>
      <c r="J326" s="13">
        <f t="shared" si="36"/>
        <v>160.96666666666667</v>
      </c>
    </row>
    <row r="327" spans="1:10" s="12" customFormat="1" ht="12.75">
      <c r="A327" s="12" t="s">
        <v>1</v>
      </c>
      <c r="B327" s="12" t="s">
        <v>100</v>
      </c>
      <c r="C327" s="12" t="s">
        <v>101</v>
      </c>
      <c r="D327" s="13">
        <v>16000</v>
      </c>
      <c r="E327" s="13">
        <v>0</v>
      </c>
      <c r="F327" s="13">
        <f>F328+F330</f>
        <v>0</v>
      </c>
      <c r="G327" s="13">
        <f>G328+G330</f>
        <v>5976</v>
      </c>
      <c r="H327" s="13">
        <f aca="true" t="shared" si="37" ref="H327:H341">F327-G327</f>
        <v>-5976</v>
      </c>
      <c r="I327" s="13">
        <f>I328+I330</f>
        <v>10024</v>
      </c>
      <c r="J327" s="13">
        <f t="shared" si="36"/>
        <v>62.64999999999999</v>
      </c>
    </row>
    <row r="328" spans="1:10" s="12" customFormat="1" ht="12.75">
      <c r="A328" s="12" t="s">
        <v>1</v>
      </c>
      <c r="B328" s="12" t="s">
        <v>102</v>
      </c>
      <c r="C328" s="12" t="s">
        <v>103</v>
      </c>
      <c r="D328" s="13">
        <v>13700</v>
      </c>
      <c r="E328" s="13">
        <v>0</v>
      </c>
      <c r="F328" s="13">
        <f>F329</f>
        <v>0</v>
      </c>
      <c r="G328" s="13">
        <f>G329</f>
        <v>5000</v>
      </c>
      <c r="H328" s="13">
        <f t="shared" si="37"/>
        <v>-5000</v>
      </c>
      <c r="I328" s="13">
        <f>I329</f>
        <v>8700</v>
      </c>
      <c r="J328" s="13">
        <f t="shared" si="36"/>
        <v>63.503649635036496</v>
      </c>
    </row>
    <row r="329" spans="1:10" ht="12.75" hidden="1">
      <c r="A329" s="17" t="s">
        <v>419</v>
      </c>
      <c r="B329" t="s">
        <v>104</v>
      </c>
      <c r="C329" s="17" t="s">
        <v>105</v>
      </c>
      <c r="D329" s="2">
        <v>13700</v>
      </c>
      <c r="E329" s="2">
        <v>0</v>
      </c>
      <c r="F329" s="2">
        <v>0</v>
      </c>
      <c r="G329" s="2">
        <v>5000</v>
      </c>
      <c r="H329" s="18">
        <f t="shared" si="37"/>
        <v>-5000</v>
      </c>
      <c r="I329" s="2">
        <f>D329-G329</f>
        <v>8700</v>
      </c>
      <c r="J329" s="18">
        <f t="shared" si="36"/>
        <v>63.503649635036496</v>
      </c>
    </row>
    <row r="330" spans="2:10" s="12" customFormat="1" ht="12.75">
      <c r="B330" s="12" t="s">
        <v>109</v>
      </c>
      <c r="C330" s="12" t="s">
        <v>110</v>
      </c>
      <c r="D330" s="13">
        <v>2300</v>
      </c>
      <c r="E330" s="13">
        <v>0</v>
      </c>
      <c r="F330" s="13">
        <f>F331</f>
        <v>0</v>
      </c>
      <c r="G330" s="13">
        <f>G331</f>
        <v>976</v>
      </c>
      <c r="H330" s="13">
        <f t="shared" si="37"/>
        <v>-976</v>
      </c>
      <c r="I330" s="13">
        <f>I331</f>
        <v>1324</v>
      </c>
      <c r="J330" s="13">
        <f t="shared" si="36"/>
        <v>57.565217391304344</v>
      </c>
    </row>
    <row r="331" spans="1:10" ht="12.75" hidden="1">
      <c r="A331" s="17" t="s">
        <v>420</v>
      </c>
      <c r="B331" t="s">
        <v>111</v>
      </c>
      <c r="C331" s="17" t="s">
        <v>226</v>
      </c>
      <c r="D331" s="2">
        <v>2300</v>
      </c>
      <c r="E331" s="2">
        <v>0</v>
      </c>
      <c r="F331" s="2">
        <v>0</v>
      </c>
      <c r="G331" s="2">
        <v>976</v>
      </c>
      <c r="H331" s="18">
        <f t="shared" si="37"/>
        <v>-976</v>
      </c>
      <c r="I331" s="2">
        <f>D331-G331</f>
        <v>1324</v>
      </c>
      <c r="J331" s="18">
        <f t="shared" si="36"/>
        <v>57.565217391304344</v>
      </c>
    </row>
    <row r="332" spans="2:10" s="12" customFormat="1" ht="12.75">
      <c r="B332" s="12" t="s">
        <v>115</v>
      </c>
      <c r="C332" s="12" t="s">
        <v>116</v>
      </c>
      <c r="D332" s="13">
        <v>2000</v>
      </c>
      <c r="E332" s="13">
        <v>14910.78</v>
      </c>
      <c r="F332" s="13">
        <f>F333+F335+F337</f>
        <v>18950</v>
      </c>
      <c r="G332" s="13">
        <f>G333+G335+G337</f>
        <v>2000</v>
      </c>
      <c r="H332" s="13">
        <f t="shared" si="37"/>
        <v>16950</v>
      </c>
      <c r="I332" s="13">
        <f>I333+I335+I337</f>
        <v>18950</v>
      </c>
      <c r="J332" s="13">
        <f t="shared" si="36"/>
        <v>947.5</v>
      </c>
    </row>
    <row r="333" spans="2:10" s="12" customFormat="1" ht="12.75">
      <c r="B333" s="12" t="s">
        <v>117</v>
      </c>
      <c r="C333" s="12" t="s">
        <v>118</v>
      </c>
      <c r="D333" s="13">
        <v>2000</v>
      </c>
      <c r="E333" s="13">
        <v>0</v>
      </c>
      <c r="F333" s="13">
        <v>0</v>
      </c>
      <c r="G333" s="13">
        <f>G334</f>
        <v>2000</v>
      </c>
      <c r="H333" s="13">
        <f t="shared" si="37"/>
        <v>-2000</v>
      </c>
      <c r="I333" s="13">
        <f>I334</f>
        <v>0</v>
      </c>
      <c r="J333" s="13">
        <f t="shared" si="36"/>
        <v>0</v>
      </c>
    </row>
    <row r="334" spans="1:10" ht="12.75" hidden="1">
      <c r="A334" s="17" t="s">
        <v>421</v>
      </c>
      <c r="B334" t="s">
        <v>137</v>
      </c>
      <c r="C334" t="s">
        <v>138</v>
      </c>
      <c r="D334" s="2">
        <v>2000</v>
      </c>
      <c r="E334" s="2">
        <v>0</v>
      </c>
      <c r="F334" s="2">
        <v>0</v>
      </c>
      <c r="G334" s="2">
        <v>2000</v>
      </c>
      <c r="H334" s="18">
        <f t="shared" si="37"/>
        <v>-2000</v>
      </c>
      <c r="I334" s="2">
        <f>D334-G334</f>
        <v>0</v>
      </c>
      <c r="J334" s="18">
        <f t="shared" si="36"/>
        <v>0</v>
      </c>
    </row>
    <row r="335" spans="2:10" s="12" customFormat="1" ht="12.75">
      <c r="B335" s="12" t="s">
        <v>121</v>
      </c>
      <c r="C335" s="12" t="s">
        <v>122</v>
      </c>
      <c r="D335" s="13">
        <v>0</v>
      </c>
      <c r="E335" s="13">
        <v>5910.8</v>
      </c>
      <c r="F335" s="13">
        <f>F336</f>
        <v>6000</v>
      </c>
      <c r="G335" s="13">
        <f>G336</f>
        <v>0</v>
      </c>
      <c r="H335" s="13">
        <f t="shared" si="37"/>
        <v>6000</v>
      </c>
      <c r="I335" s="13">
        <f>I336</f>
        <v>6000</v>
      </c>
      <c r="J335" s="13">
        <v>0</v>
      </c>
    </row>
    <row r="336" spans="1:10" ht="12.75" hidden="1">
      <c r="A336" s="17" t="s">
        <v>422</v>
      </c>
      <c r="B336" t="s">
        <v>143</v>
      </c>
      <c r="C336" t="s">
        <v>144</v>
      </c>
      <c r="D336" s="2">
        <v>0</v>
      </c>
      <c r="E336" s="2">
        <v>5910.8</v>
      </c>
      <c r="F336" s="2">
        <v>6000</v>
      </c>
      <c r="G336" s="2">
        <v>0</v>
      </c>
      <c r="H336" s="18">
        <f t="shared" si="37"/>
        <v>6000</v>
      </c>
      <c r="I336" s="2">
        <f>D336+F336</f>
        <v>6000</v>
      </c>
      <c r="J336" s="18">
        <v>0</v>
      </c>
    </row>
    <row r="337" spans="2:10" s="12" customFormat="1" ht="12.75">
      <c r="B337" s="12" t="s">
        <v>127</v>
      </c>
      <c r="C337" s="12" t="s">
        <v>128</v>
      </c>
      <c r="D337" s="13">
        <v>0</v>
      </c>
      <c r="E337" s="13">
        <v>8999.98</v>
      </c>
      <c r="F337" s="13">
        <f>F338+F339+F340+F341</f>
        <v>12950</v>
      </c>
      <c r="G337" s="13">
        <v>0</v>
      </c>
      <c r="H337" s="13">
        <f t="shared" si="37"/>
        <v>12950</v>
      </c>
      <c r="I337" s="13">
        <f>I340+I338+I339+I341</f>
        <v>12950</v>
      </c>
      <c r="J337" s="13">
        <v>0</v>
      </c>
    </row>
    <row r="338" spans="2:10" s="12" customFormat="1" ht="12.75" hidden="1">
      <c r="B338" t="s">
        <v>148</v>
      </c>
      <c r="C338" t="s">
        <v>149</v>
      </c>
      <c r="D338" s="13">
        <v>0</v>
      </c>
      <c r="E338" s="13">
        <v>0</v>
      </c>
      <c r="F338" s="18">
        <v>500</v>
      </c>
      <c r="G338" s="18">
        <v>0</v>
      </c>
      <c r="H338" s="18">
        <f t="shared" si="37"/>
        <v>500</v>
      </c>
      <c r="I338" s="18">
        <f>D338+F338</f>
        <v>500</v>
      </c>
      <c r="J338" s="18">
        <v>0</v>
      </c>
    </row>
    <row r="339" spans="2:10" s="12" customFormat="1" ht="12.75" hidden="1">
      <c r="B339" s="11">
        <v>3233</v>
      </c>
      <c r="C339" t="s">
        <v>151</v>
      </c>
      <c r="D339" s="13">
        <v>0</v>
      </c>
      <c r="E339" s="13">
        <v>0</v>
      </c>
      <c r="F339" s="18">
        <v>400</v>
      </c>
      <c r="G339" s="18">
        <v>0</v>
      </c>
      <c r="H339" s="18">
        <f t="shared" si="37"/>
        <v>400</v>
      </c>
      <c r="I339" s="18">
        <f>F339+D339</f>
        <v>400</v>
      </c>
      <c r="J339" s="18">
        <v>0</v>
      </c>
    </row>
    <row r="340" spans="2:10" ht="12.75" hidden="1">
      <c r="B340" t="s">
        <v>133</v>
      </c>
      <c r="C340" s="17" t="s">
        <v>134</v>
      </c>
      <c r="D340" s="2">
        <v>0</v>
      </c>
      <c r="E340" s="2">
        <v>8999.98</v>
      </c>
      <c r="F340" s="2">
        <v>10750</v>
      </c>
      <c r="G340" s="2">
        <v>0</v>
      </c>
      <c r="H340" s="18">
        <f t="shared" si="37"/>
        <v>10750</v>
      </c>
      <c r="I340" s="2">
        <f>D340+F340</f>
        <v>10750</v>
      </c>
      <c r="J340" s="18">
        <v>0</v>
      </c>
    </row>
    <row r="341" spans="2:10" ht="12.75" hidden="1">
      <c r="B341" t="s">
        <v>135</v>
      </c>
      <c r="C341" t="s">
        <v>136</v>
      </c>
      <c r="D341" s="2">
        <v>0</v>
      </c>
      <c r="E341" s="2">
        <v>0</v>
      </c>
      <c r="F341" s="2">
        <v>1300</v>
      </c>
      <c r="G341" s="2">
        <v>0</v>
      </c>
      <c r="H341" s="18">
        <f t="shared" si="37"/>
        <v>1300</v>
      </c>
      <c r="I341" s="2">
        <f>D341+F341</f>
        <v>1300</v>
      </c>
      <c r="J341" s="18">
        <v>0</v>
      </c>
    </row>
    <row r="342" spans="1:10" ht="12.75">
      <c r="A342" s="3" t="s">
        <v>223</v>
      </c>
      <c r="B342" s="3" t="s">
        <v>227</v>
      </c>
      <c r="C342" s="3" t="s">
        <v>228</v>
      </c>
      <c r="D342" s="3">
        <v>559000</v>
      </c>
      <c r="E342" s="3">
        <v>78298.82</v>
      </c>
      <c r="F342" s="3">
        <f>F343</f>
        <v>90300</v>
      </c>
      <c r="G342" s="3">
        <f>G343</f>
        <v>0</v>
      </c>
      <c r="H342" s="3">
        <f>F342-G342</f>
        <v>90300</v>
      </c>
      <c r="I342" s="31">
        <f>I343</f>
        <v>649300</v>
      </c>
      <c r="J342" s="3">
        <f aca="true" t="shared" si="38" ref="J342:J347">I342/D342*100</f>
        <v>116.15384615384616</v>
      </c>
    </row>
    <row r="343" spans="1:10" ht="12.75">
      <c r="A343" s="5" t="s">
        <v>18</v>
      </c>
      <c r="B343" s="5" t="s">
        <v>60</v>
      </c>
      <c r="C343" s="5" t="s">
        <v>61</v>
      </c>
      <c r="D343" s="5">
        <v>559000</v>
      </c>
      <c r="E343" s="5">
        <v>78298.82</v>
      </c>
      <c r="F343" s="5">
        <f>F344+F378</f>
        <v>90300</v>
      </c>
      <c r="G343" s="5">
        <f>G344+G345+G346+G347+G348+G349+G350+G351+G352+G353+G354+G355+G356+G357+G358+G359+G360+G361+G362+G363+G364+G365+G366+G367+G368+G369+G370+G371+G372+G373+G374+G375+G376+G377+G378+G379+G380+G381</f>
        <v>0</v>
      </c>
      <c r="H343" s="5">
        <f>F343-G343</f>
        <v>90300</v>
      </c>
      <c r="I343" s="5">
        <f>I344+I378</f>
        <v>649300</v>
      </c>
      <c r="J343" s="5">
        <f t="shared" si="38"/>
        <v>116.15384615384616</v>
      </c>
    </row>
    <row r="344" spans="1:10" s="12" customFormat="1" ht="12.75">
      <c r="A344" s="13" t="s">
        <v>1</v>
      </c>
      <c r="B344" s="13" t="s">
        <v>98</v>
      </c>
      <c r="C344" s="13" t="s">
        <v>99</v>
      </c>
      <c r="D344" s="13">
        <v>559000</v>
      </c>
      <c r="E344" s="13">
        <v>78298.82</v>
      </c>
      <c r="F344" s="13">
        <f>F345+F352+F375</f>
        <v>36300</v>
      </c>
      <c r="G344" s="13">
        <v>0</v>
      </c>
      <c r="H344" s="13">
        <f>F344-G344</f>
        <v>36300</v>
      </c>
      <c r="I344" s="13">
        <f>I345+I352+I375</f>
        <v>595300</v>
      </c>
      <c r="J344" s="13">
        <f t="shared" si="38"/>
        <v>106.4937388193202</v>
      </c>
    </row>
    <row r="345" spans="1:10" s="12" customFormat="1" ht="12.75">
      <c r="A345" s="12" t="s">
        <v>1</v>
      </c>
      <c r="B345" s="12" t="s">
        <v>100</v>
      </c>
      <c r="C345" s="12" t="s">
        <v>101</v>
      </c>
      <c r="D345" s="13">
        <v>189000</v>
      </c>
      <c r="E345" s="13">
        <v>67708.11</v>
      </c>
      <c r="F345" s="13">
        <f>F346+F348+F350</f>
        <v>28600</v>
      </c>
      <c r="G345" s="13">
        <v>0</v>
      </c>
      <c r="H345" s="13">
        <f aca="true" t="shared" si="39" ref="H345:H381">F345-G345</f>
        <v>28600</v>
      </c>
      <c r="I345" s="13">
        <f>I346+I350+I348</f>
        <v>217600</v>
      </c>
      <c r="J345" s="13">
        <f t="shared" si="38"/>
        <v>115.13227513227513</v>
      </c>
    </row>
    <row r="346" spans="1:10" s="12" customFormat="1" ht="12.75">
      <c r="A346" s="12" t="s">
        <v>1</v>
      </c>
      <c r="B346" s="12" t="s">
        <v>102</v>
      </c>
      <c r="C346" s="12" t="s">
        <v>103</v>
      </c>
      <c r="D346" s="13">
        <v>162000</v>
      </c>
      <c r="E346" s="13">
        <v>58118.55</v>
      </c>
      <c r="F346" s="13">
        <f>F347</f>
        <v>21000</v>
      </c>
      <c r="G346" s="13">
        <v>0</v>
      </c>
      <c r="H346" s="13">
        <f t="shared" si="39"/>
        <v>21000</v>
      </c>
      <c r="I346" s="13">
        <f>I347</f>
        <v>183000</v>
      </c>
      <c r="J346" s="13">
        <f t="shared" si="38"/>
        <v>112.96296296296295</v>
      </c>
    </row>
    <row r="347" spans="1:10" ht="12.75" hidden="1">
      <c r="A347" s="17" t="s">
        <v>423</v>
      </c>
      <c r="B347" t="s">
        <v>104</v>
      </c>
      <c r="C347" s="17" t="s">
        <v>105</v>
      </c>
      <c r="D347" s="2">
        <v>162000</v>
      </c>
      <c r="E347" s="2">
        <v>58118.55</v>
      </c>
      <c r="F347" s="2">
        <v>21000</v>
      </c>
      <c r="G347" s="2">
        <v>0</v>
      </c>
      <c r="H347" s="18">
        <f t="shared" si="39"/>
        <v>21000</v>
      </c>
      <c r="I347" s="2">
        <f>D347+F347</f>
        <v>183000</v>
      </c>
      <c r="J347" s="18">
        <f t="shared" si="38"/>
        <v>112.96296296296295</v>
      </c>
    </row>
    <row r="348" spans="2:10" ht="12.75">
      <c r="B348" s="12" t="s">
        <v>106</v>
      </c>
      <c r="C348" s="12" t="s">
        <v>107</v>
      </c>
      <c r="D348" s="2">
        <v>0</v>
      </c>
      <c r="E348" s="2">
        <v>0</v>
      </c>
      <c r="F348" s="13">
        <f>F349</f>
        <v>5600</v>
      </c>
      <c r="G348" s="13">
        <f>G349</f>
        <v>0</v>
      </c>
      <c r="H348" s="13">
        <f t="shared" si="39"/>
        <v>5600</v>
      </c>
      <c r="I348" s="13">
        <f>I349</f>
        <v>5600</v>
      </c>
      <c r="J348" s="13">
        <v>0</v>
      </c>
    </row>
    <row r="349" spans="2:10" ht="12.75" hidden="1">
      <c r="B349" t="s">
        <v>108</v>
      </c>
      <c r="C349" s="17" t="s">
        <v>107</v>
      </c>
      <c r="D349" s="2">
        <v>0</v>
      </c>
      <c r="E349" s="2">
        <v>0</v>
      </c>
      <c r="F349" s="2">
        <v>5600</v>
      </c>
      <c r="G349" s="2">
        <v>0</v>
      </c>
      <c r="H349" s="18">
        <f t="shared" si="39"/>
        <v>5600</v>
      </c>
      <c r="I349" s="2">
        <f>D349+F349</f>
        <v>5600</v>
      </c>
      <c r="J349" s="18">
        <v>0</v>
      </c>
    </row>
    <row r="350" spans="2:10" s="12" customFormat="1" ht="12.75">
      <c r="B350" s="12" t="s">
        <v>109</v>
      </c>
      <c r="C350" s="12" t="s">
        <v>110</v>
      </c>
      <c r="D350" s="13">
        <v>27000</v>
      </c>
      <c r="E350" s="13">
        <v>9589.56</v>
      </c>
      <c r="F350" s="13">
        <f>F351</f>
        <v>2000</v>
      </c>
      <c r="G350" s="13">
        <v>0</v>
      </c>
      <c r="H350" s="13">
        <f t="shared" si="39"/>
        <v>2000</v>
      </c>
      <c r="I350" s="13">
        <f>I351</f>
        <v>29000</v>
      </c>
      <c r="J350" s="13">
        <f aca="true" t="shared" si="40" ref="J350:J362">I350/D350*100</f>
        <v>107.40740740740742</v>
      </c>
    </row>
    <row r="351" spans="1:10" ht="12.75" hidden="1">
      <c r="A351" s="17" t="s">
        <v>424</v>
      </c>
      <c r="B351" t="s">
        <v>111</v>
      </c>
      <c r="C351" s="17" t="s">
        <v>226</v>
      </c>
      <c r="D351" s="2">
        <v>27000</v>
      </c>
      <c r="E351" s="2">
        <v>9589.56</v>
      </c>
      <c r="F351" s="2">
        <v>2000</v>
      </c>
      <c r="G351" s="2">
        <v>0</v>
      </c>
      <c r="H351" s="18">
        <f t="shared" si="39"/>
        <v>2000</v>
      </c>
      <c r="I351" s="2">
        <f>D351+F351</f>
        <v>29000</v>
      </c>
      <c r="J351" s="18">
        <f t="shared" si="40"/>
        <v>107.40740740740742</v>
      </c>
    </row>
    <row r="352" spans="2:10" s="12" customFormat="1" ht="12.75">
      <c r="B352" s="12" t="s">
        <v>115</v>
      </c>
      <c r="C352" s="12" t="s">
        <v>116</v>
      </c>
      <c r="D352" s="13">
        <v>210000</v>
      </c>
      <c r="E352" s="13">
        <v>3680.99</v>
      </c>
      <c r="F352" s="13">
        <f>F353+F356+F361+F369+F371</f>
        <v>7700</v>
      </c>
      <c r="G352" s="13">
        <f>G353+G356+G361+G369+G371</f>
        <v>0</v>
      </c>
      <c r="H352" s="13">
        <f t="shared" si="39"/>
        <v>7700</v>
      </c>
      <c r="I352" s="13">
        <f>I353+I356+I361+I369+I371</f>
        <v>217700</v>
      </c>
      <c r="J352" s="13">
        <f t="shared" si="40"/>
        <v>103.66666666666666</v>
      </c>
    </row>
    <row r="353" spans="2:10" s="12" customFormat="1" ht="12.75">
      <c r="B353" s="12" t="s">
        <v>117</v>
      </c>
      <c r="C353" s="12" t="s">
        <v>118</v>
      </c>
      <c r="D353" s="13">
        <v>22500</v>
      </c>
      <c r="E353" s="13">
        <v>1147.2</v>
      </c>
      <c r="F353" s="13">
        <f>F355</f>
        <v>2700</v>
      </c>
      <c r="G353" s="13">
        <v>0</v>
      </c>
      <c r="H353" s="13">
        <f t="shared" si="39"/>
        <v>2700</v>
      </c>
      <c r="I353" s="13">
        <f>SUM(I354:I355)</f>
        <v>25200</v>
      </c>
      <c r="J353" s="13">
        <f t="shared" si="40"/>
        <v>112.00000000000001</v>
      </c>
    </row>
    <row r="354" spans="1:10" ht="12.75" hidden="1">
      <c r="A354" s="17" t="s">
        <v>425</v>
      </c>
      <c r="B354" t="s">
        <v>137</v>
      </c>
      <c r="C354" t="s">
        <v>138</v>
      </c>
      <c r="D354" s="2">
        <v>18200</v>
      </c>
      <c r="E354" s="2">
        <v>0</v>
      </c>
      <c r="F354" s="2">
        <v>0</v>
      </c>
      <c r="G354" s="2">
        <v>0</v>
      </c>
      <c r="H354" s="18">
        <f t="shared" si="39"/>
        <v>0</v>
      </c>
      <c r="I354" s="2">
        <v>18200</v>
      </c>
      <c r="J354" s="18">
        <f t="shared" si="40"/>
        <v>100</v>
      </c>
    </row>
    <row r="355" spans="1:10" ht="12.75" hidden="1">
      <c r="A355" s="17" t="s">
        <v>426</v>
      </c>
      <c r="B355" t="s">
        <v>119</v>
      </c>
      <c r="C355" s="17" t="s">
        <v>120</v>
      </c>
      <c r="D355" s="2">
        <v>4300</v>
      </c>
      <c r="E355" s="2">
        <v>1147.2</v>
      </c>
      <c r="F355" s="2">
        <v>2700</v>
      </c>
      <c r="G355" s="2">
        <v>0</v>
      </c>
      <c r="H355" s="18">
        <f t="shared" si="39"/>
        <v>2700</v>
      </c>
      <c r="I355" s="2">
        <f>D355+F355</f>
        <v>7000</v>
      </c>
      <c r="J355" s="18">
        <f t="shared" si="40"/>
        <v>162.7906976744186</v>
      </c>
    </row>
    <row r="356" spans="2:10" s="12" customFormat="1" ht="12.75">
      <c r="B356" s="12" t="s">
        <v>121</v>
      </c>
      <c r="C356" s="12" t="s">
        <v>122</v>
      </c>
      <c r="D356" s="13">
        <v>19500</v>
      </c>
      <c r="E356" s="13">
        <v>1433.79</v>
      </c>
      <c r="F356" s="13">
        <v>0</v>
      </c>
      <c r="G356" s="13">
        <v>0</v>
      </c>
      <c r="H356" s="13">
        <f t="shared" si="39"/>
        <v>0</v>
      </c>
      <c r="I356" s="13">
        <f>SUM(I357:I360)</f>
        <v>19500</v>
      </c>
      <c r="J356" s="13">
        <f t="shared" si="40"/>
        <v>100</v>
      </c>
    </row>
    <row r="357" spans="1:10" ht="12.75" hidden="1">
      <c r="A357" s="17" t="s">
        <v>427</v>
      </c>
      <c r="B357" t="s">
        <v>143</v>
      </c>
      <c r="C357" t="s">
        <v>144</v>
      </c>
      <c r="D357" s="2">
        <v>5000</v>
      </c>
      <c r="E357" s="2">
        <v>824.34</v>
      </c>
      <c r="F357" s="2">
        <v>0</v>
      </c>
      <c r="G357" s="2">
        <v>0</v>
      </c>
      <c r="H357" s="18">
        <f t="shared" si="39"/>
        <v>0</v>
      </c>
      <c r="I357" s="2">
        <v>5000</v>
      </c>
      <c r="J357" s="18">
        <f t="shared" si="40"/>
        <v>100</v>
      </c>
    </row>
    <row r="358" spans="1:10" ht="12.75" hidden="1">
      <c r="A358" s="17" t="s">
        <v>428</v>
      </c>
      <c r="B358" t="s">
        <v>123</v>
      </c>
      <c r="C358" t="s">
        <v>124</v>
      </c>
      <c r="D358" s="2">
        <v>5000</v>
      </c>
      <c r="E358" s="2">
        <v>0</v>
      </c>
      <c r="F358" s="2">
        <v>0</v>
      </c>
      <c r="G358" s="2">
        <v>0</v>
      </c>
      <c r="H358" s="18">
        <f t="shared" si="39"/>
        <v>0</v>
      </c>
      <c r="I358" s="2">
        <v>5000</v>
      </c>
      <c r="J358" s="18">
        <f t="shared" si="40"/>
        <v>100</v>
      </c>
    </row>
    <row r="359" spans="1:10" ht="12.75" hidden="1">
      <c r="A359" s="17" t="s">
        <v>429</v>
      </c>
      <c r="B359" t="s">
        <v>125</v>
      </c>
      <c r="C359" t="s">
        <v>145</v>
      </c>
      <c r="D359" s="2">
        <v>6000</v>
      </c>
      <c r="E359" s="2">
        <v>0</v>
      </c>
      <c r="F359" s="2">
        <v>0</v>
      </c>
      <c r="G359" s="2">
        <v>0</v>
      </c>
      <c r="H359" s="18">
        <f t="shared" si="39"/>
        <v>0</v>
      </c>
      <c r="I359" s="2">
        <v>6000</v>
      </c>
      <c r="J359" s="18">
        <f t="shared" si="40"/>
        <v>100</v>
      </c>
    </row>
    <row r="360" spans="1:10" ht="12.75" hidden="1">
      <c r="A360" s="17" t="s">
        <v>430</v>
      </c>
      <c r="B360" t="s">
        <v>146</v>
      </c>
      <c r="C360" t="s">
        <v>147</v>
      </c>
      <c r="D360" s="2">
        <v>3500</v>
      </c>
      <c r="E360" s="2">
        <v>609.45</v>
      </c>
      <c r="F360" s="2">
        <v>0</v>
      </c>
      <c r="G360" s="2">
        <v>0</v>
      </c>
      <c r="H360" s="18">
        <f t="shared" si="39"/>
        <v>0</v>
      </c>
      <c r="I360" s="2">
        <v>3500</v>
      </c>
      <c r="J360" s="18">
        <f t="shared" si="40"/>
        <v>100</v>
      </c>
    </row>
    <row r="361" spans="2:10" s="12" customFormat="1" ht="12.75">
      <c r="B361" s="12" t="s">
        <v>127</v>
      </c>
      <c r="C361" s="12" t="s">
        <v>128</v>
      </c>
      <c r="D361" s="13">
        <v>102000</v>
      </c>
      <c r="E361" s="13">
        <v>1100</v>
      </c>
      <c r="F361" s="13">
        <f>F363+F365</f>
        <v>5000</v>
      </c>
      <c r="G361" s="13">
        <v>0</v>
      </c>
      <c r="H361" s="13">
        <f t="shared" si="39"/>
        <v>5000</v>
      </c>
      <c r="I361" s="13">
        <f>SUM(I362:I368)</f>
        <v>107000</v>
      </c>
      <c r="J361" s="13">
        <f t="shared" si="40"/>
        <v>104.90196078431373</v>
      </c>
    </row>
    <row r="362" spans="1:10" ht="12.75" hidden="1">
      <c r="A362" s="17" t="s">
        <v>431</v>
      </c>
      <c r="B362" t="s">
        <v>148</v>
      </c>
      <c r="C362" t="s">
        <v>149</v>
      </c>
      <c r="D362" s="2">
        <v>3000</v>
      </c>
      <c r="E362" s="2">
        <v>0</v>
      </c>
      <c r="F362" s="2">
        <v>0</v>
      </c>
      <c r="G362" s="2">
        <v>0</v>
      </c>
      <c r="H362" s="18">
        <f t="shared" si="39"/>
        <v>0</v>
      </c>
      <c r="I362" s="2">
        <v>3000</v>
      </c>
      <c r="J362" s="18">
        <f t="shared" si="40"/>
        <v>100</v>
      </c>
    </row>
    <row r="363" spans="2:10" ht="12.75" hidden="1">
      <c r="B363" s="11">
        <v>3232</v>
      </c>
      <c r="C363" s="17" t="s">
        <v>235</v>
      </c>
      <c r="D363" s="2">
        <v>0</v>
      </c>
      <c r="E363" s="2">
        <v>0</v>
      </c>
      <c r="F363" s="2">
        <v>3000</v>
      </c>
      <c r="G363" s="2">
        <v>0</v>
      </c>
      <c r="H363" s="18">
        <f t="shared" si="39"/>
        <v>3000</v>
      </c>
      <c r="I363" s="2">
        <f>D363+F363</f>
        <v>3000</v>
      </c>
      <c r="J363" s="18">
        <v>0</v>
      </c>
    </row>
    <row r="364" spans="1:10" ht="12.75" hidden="1">
      <c r="A364" s="17" t="s">
        <v>432</v>
      </c>
      <c r="B364" t="s">
        <v>150</v>
      </c>
      <c r="C364" t="s">
        <v>151</v>
      </c>
      <c r="D364" s="2">
        <v>25000</v>
      </c>
      <c r="E364" s="2">
        <v>0</v>
      </c>
      <c r="F364" s="2">
        <v>0</v>
      </c>
      <c r="G364" s="2">
        <v>0</v>
      </c>
      <c r="H364" s="18">
        <f t="shared" si="39"/>
        <v>0</v>
      </c>
      <c r="I364" s="2">
        <v>25000</v>
      </c>
      <c r="J364" s="18">
        <f>I364/D364*100</f>
        <v>100</v>
      </c>
    </row>
    <row r="365" spans="2:10" ht="12.75" hidden="1">
      <c r="B365" s="11">
        <v>3234</v>
      </c>
      <c r="C365" t="s">
        <v>132</v>
      </c>
      <c r="D365" s="2">
        <v>0</v>
      </c>
      <c r="E365" s="2">
        <v>0</v>
      </c>
      <c r="F365" s="2">
        <v>2000</v>
      </c>
      <c r="G365" s="2">
        <v>0</v>
      </c>
      <c r="H365" s="18">
        <f t="shared" si="39"/>
        <v>2000</v>
      </c>
      <c r="I365" s="2">
        <f>D365+F365</f>
        <v>2000</v>
      </c>
      <c r="J365" s="18">
        <v>0</v>
      </c>
    </row>
    <row r="366" spans="1:10" ht="12.75" hidden="1">
      <c r="A366" s="17" t="s">
        <v>433</v>
      </c>
      <c r="B366" t="s">
        <v>133</v>
      </c>
      <c r="C366" t="s">
        <v>134</v>
      </c>
      <c r="D366" s="2">
        <v>50000</v>
      </c>
      <c r="E366" s="2">
        <v>0</v>
      </c>
      <c r="F366" s="2">
        <v>0</v>
      </c>
      <c r="G366" s="2">
        <v>0</v>
      </c>
      <c r="H366" s="18">
        <f t="shared" si="39"/>
        <v>0</v>
      </c>
      <c r="I366" s="2">
        <v>50000</v>
      </c>
      <c r="J366" s="18">
        <f aca="true" t="shared" si="41" ref="J366:J377">I366/D366*100</f>
        <v>100</v>
      </c>
    </row>
    <row r="367" spans="1:10" ht="12.75" hidden="1">
      <c r="A367" s="17" t="s">
        <v>434</v>
      </c>
      <c r="B367" t="s">
        <v>152</v>
      </c>
      <c r="C367" t="s">
        <v>153</v>
      </c>
      <c r="D367" s="2">
        <v>4000</v>
      </c>
      <c r="E367" s="2">
        <v>1100</v>
      </c>
      <c r="F367" s="2">
        <v>0</v>
      </c>
      <c r="G367" s="2">
        <v>0</v>
      </c>
      <c r="H367" s="18">
        <f t="shared" si="39"/>
        <v>0</v>
      </c>
      <c r="I367" s="2">
        <v>4000</v>
      </c>
      <c r="J367" s="18">
        <f t="shared" si="41"/>
        <v>100</v>
      </c>
    </row>
    <row r="368" spans="1:10" ht="12.75" hidden="1">
      <c r="A368" s="17" t="s">
        <v>435</v>
      </c>
      <c r="B368" t="s">
        <v>135</v>
      </c>
      <c r="C368" t="s">
        <v>136</v>
      </c>
      <c r="D368" s="2">
        <v>20000</v>
      </c>
      <c r="E368" s="2">
        <v>0</v>
      </c>
      <c r="F368" s="2">
        <v>0</v>
      </c>
      <c r="G368" s="2">
        <v>0</v>
      </c>
      <c r="H368" s="18">
        <f t="shared" si="39"/>
        <v>0</v>
      </c>
      <c r="I368" s="2">
        <v>20000</v>
      </c>
      <c r="J368" s="18">
        <f t="shared" si="41"/>
        <v>100</v>
      </c>
    </row>
    <row r="369" spans="2:10" s="12" customFormat="1" ht="12.75">
      <c r="B369" s="12" t="s">
        <v>187</v>
      </c>
      <c r="C369" s="12" t="s">
        <v>188</v>
      </c>
      <c r="D369" s="13">
        <v>50000</v>
      </c>
      <c r="E369" s="13">
        <v>0</v>
      </c>
      <c r="F369" s="13">
        <v>0</v>
      </c>
      <c r="G369" s="13">
        <v>0</v>
      </c>
      <c r="H369" s="13">
        <f t="shared" si="39"/>
        <v>0</v>
      </c>
      <c r="I369" s="13">
        <f>I370</f>
        <v>50000</v>
      </c>
      <c r="J369" s="13">
        <f t="shared" si="41"/>
        <v>100</v>
      </c>
    </row>
    <row r="370" spans="1:10" ht="12.75" hidden="1">
      <c r="A370" s="17" t="s">
        <v>436</v>
      </c>
      <c r="B370" t="s">
        <v>189</v>
      </c>
      <c r="C370" t="s">
        <v>188</v>
      </c>
      <c r="D370" s="2">
        <v>50000</v>
      </c>
      <c r="E370" s="2">
        <v>0</v>
      </c>
      <c r="F370" s="2">
        <v>0</v>
      </c>
      <c r="G370" s="2">
        <v>0</v>
      </c>
      <c r="H370" s="18">
        <f t="shared" si="39"/>
        <v>0</v>
      </c>
      <c r="I370" s="2">
        <v>50000</v>
      </c>
      <c r="J370" s="18">
        <f t="shared" si="41"/>
        <v>100</v>
      </c>
    </row>
    <row r="371" spans="2:10" s="12" customFormat="1" ht="12.75">
      <c r="B371" s="12" t="s">
        <v>154</v>
      </c>
      <c r="C371" s="12" t="s">
        <v>155</v>
      </c>
      <c r="D371" s="13">
        <v>16000</v>
      </c>
      <c r="E371" s="13">
        <v>0</v>
      </c>
      <c r="F371" s="13">
        <v>0</v>
      </c>
      <c r="G371" s="13">
        <v>0</v>
      </c>
      <c r="H371" s="13">
        <f t="shared" si="39"/>
        <v>0</v>
      </c>
      <c r="I371" s="13">
        <f>SUM(I372:I374)</f>
        <v>16000</v>
      </c>
      <c r="J371" s="13">
        <f t="shared" si="41"/>
        <v>100</v>
      </c>
    </row>
    <row r="372" spans="1:10" ht="12.75" hidden="1">
      <c r="A372" s="17" t="s">
        <v>437</v>
      </c>
      <c r="B372" t="s">
        <v>158</v>
      </c>
      <c r="C372" t="s">
        <v>159</v>
      </c>
      <c r="D372" s="2">
        <v>3000</v>
      </c>
      <c r="E372" s="2">
        <v>0</v>
      </c>
      <c r="F372" s="2">
        <v>0</v>
      </c>
      <c r="G372" s="2">
        <v>0</v>
      </c>
      <c r="H372" s="18">
        <f t="shared" si="39"/>
        <v>0</v>
      </c>
      <c r="I372" s="2">
        <v>3000</v>
      </c>
      <c r="J372" s="18">
        <f t="shared" si="41"/>
        <v>100</v>
      </c>
    </row>
    <row r="373" spans="1:10" ht="12.75" hidden="1">
      <c r="A373" s="17" t="s">
        <v>438</v>
      </c>
      <c r="B373" t="s">
        <v>198</v>
      </c>
      <c r="C373" t="s">
        <v>199</v>
      </c>
      <c r="D373" s="2">
        <v>3000</v>
      </c>
      <c r="E373" s="2">
        <v>0</v>
      </c>
      <c r="F373" s="2">
        <v>0</v>
      </c>
      <c r="G373" s="2">
        <v>0</v>
      </c>
      <c r="H373" s="18">
        <f t="shared" si="39"/>
        <v>0</v>
      </c>
      <c r="I373" s="2">
        <v>3000</v>
      </c>
      <c r="J373" s="18">
        <f t="shared" si="41"/>
        <v>100</v>
      </c>
    </row>
    <row r="374" spans="1:10" ht="12.75" hidden="1">
      <c r="A374" s="17" t="s">
        <v>439</v>
      </c>
      <c r="B374" t="s">
        <v>162</v>
      </c>
      <c r="C374" t="s">
        <v>155</v>
      </c>
      <c r="D374" s="2">
        <v>10000</v>
      </c>
      <c r="E374" s="2">
        <v>0</v>
      </c>
      <c r="F374" s="2">
        <v>0</v>
      </c>
      <c r="G374" s="2">
        <v>0</v>
      </c>
      <c r="H374" s="18">
        <f t="shared" si="39"/>
        <v>0</v>
      </c>
      <c r="I374" s="2">
        <v>10000</v>
      </c>
      <c r="J374" s="18">
        <f t="shared" si="41"/>
        <v>100</v>
      </c>
    </row>
    <row r="375" spans="2:10" s="12" customFormat="1" ht="12.75">
      <c r="B375" s="12" t="s">
        <v>229</v>
      </c>
      <c r="C375" s="12" t="s">
        <v>230</v>
      </c>
      <c r="D375" s="13">
        <v>160000</v>
      </c>
      <c r="E375" s="13">
        <v>6909.72</v>
      </c>
      <c r="F375" s="13">
        <v>0</v>
      </c>
      <c r="G375" s="13">
        <v>0</v>
      </c>
      <c r="H375" s="13">
        <f t="shared" si="39"/>
        <v>0</v>
      </c>
      <c r="I375" s="13">
        <f>I376</f>
        <v>160000</v>
      </c>
      <c r="J375" s="13">
        <f t="shared" si="41"/>
        <v>100</v>
      </c>
    </row>
    <row r="376" spans="2:10" s="12" customFormat="1" ht="12.75">
      <c r="B376" s="12" t="s">
        <v>231</v>
      </c>
      <c r="C376" s="12" t="s">
        <v>232</v>
      </c>
      <c r="D376" s="13">
        <v>160000</v>
      </c>
      <c r="E376" s="13">
        <v>6909.72</v>
      </c>
      <c r="F376" s="13">
        <v>0</v>
      </c>
      <c r="G376" s="13">
        <v>0</v>
      </c>
      <c r="H376" s="13">
        <f t="shared" si="39"/>
        <v>0</v>
      </c>
      <c r="I376" s="13">
        <f>I377</f>
        <v>160000</v>
      </c>
      <c r="J376" s="13">
        <f t="shared" si="41"/>
        <v>100</v>
      </c>
    </row>
    <row r="377" spans="1:10" ht="12.75" hidden="1">
      <c r="A377" s="17" t="s">
        <v>440</v>
      </c>
      <c r="B377" t="s">
        <v>233</v>
      </c>
      <c r="C377" t="s">
        <v>234</v>
      </c>
      <c r="D377" s="2">
        <v>160000</v>
      </c>
      <c r="E377" s="2">
        <v>6909.72</v>
      </c>
      <c r="F377" s="2">
        <v>0</v>
      </c>
      <c r="G377" s="2">
        <v>0</v>
      </c>
      <c r="H377" s="18">
        <f t="shared" si="39"/>
        <v>0</v>
      </c>
      <c r="I377" s="2">
        <v>160000</v>
      </c>
      <c r="J377" s="18">
        <f t="shared" si="41"/>
        <v>100</v>
      </c>
    </row>
    <row r="378" spans="2:10" s="12" customFormat="1" ht="12.75">
      <c r="B378" s="13" t="s">
        <v>169</v>
      </c>
      <c r="C378" s="13" t="s">
        <v>170</v>
      </c>
      <c r="D378" s="13">
        <v>0</v>
      </c>
      <c r="E378" s="12">
        <v>0</v>
      </c>
      <c r="F378" s="13">
        <f>F379</f>
        <v>54000</v>
      </c>
      <c r="G378" s="13">
        <v>0</v>
      </c>
      <c r="H378" s="13">
        <f t="shared" si="39"/>
        <v>54000</v>
      </c>
      <c r="I378" s="13">
        <f>I379</f>
        <v>54000</v>
      </c>
      <c r="J378" s="13">
        <v>0</v>
      </c>
    </row>
    <row r="379" spans="2:10" s="12" customFormat="1" ht="12.75">
      <c r="B379" s="12" t="s">
        <v>171</v>
      </c>
      <c r="C379" s="12" t="s">
        <v>172</v>
      </c>
      <c r="D379" s="13">
        <v>0</v>
      </c>
      <c r="E379" s="12">
        <v>0</v>
      </c>
      <c r="F379" s="13">
        <f>F380</f>
        <v>54000</v>
      </c>
      <c r="G379" s="13">
        <v>0</v>
      </c>
      <c r="H379" s="13">
        <f t="shared" si="39"/>
        <v>54000</v>
      </c>
      <c r="I379" s="13">
        <f>I380</f>
        <v>54000</v>
      </c>
      <c r="J379" s="13">
        <v>0</v>
      </c>
    </row>
    <row r="380" spans="2:10" s="12" customFormat="1" ht="12.75">
      <c r="B380" s="12" t="s">
        <v>219</v>
      </c>
      <c r="C380" s="12" t="s">
        <v>220</v>
      </c>
      <c r="D380" s="13">
        <v>0</v>
      </c>
      <c r="E380" s="12">
        <v>0</v>
      </c>
      <c r="F380" s="13">
        <f>F381</f>
        <v>54000</v>
      </c>
      <c r="G380" s="13">
        <v>0</v>
      </c>
      <c r="H380" s="13">
        <f t="shared" si="39"/>
        <v>54000</v>
      </c>
      <c r="I380" s="13">
        <f>I381</f>
        <v>54000</v>
      </c>
      <c r="J380" s="13">
        <v>0</v>
      </c>
    </row>
    <row r="381" spans="2:10" ht="12.75" hidden="1">
      <c r="B381" t="s">
        <v>221</v>
      </c>
      <c r="C381" t="s">
        <v>222</v>
      </c>
      <c r="D381" s="2">
        <v>0</v>
      </c>
      <c r="E381" s="17">
        <v>0</v>
      </c>
      <c r="F381" s="2">
        <v>54000</v>
      </c>
      <c r="G381" s="13">
        <v>0</v>
      </c>
      <c r="H381" s="18">
        <f t="shared" si="39"/>
        <v>54000</v>
      </c>
      <c r="I381" s="2">
        <f>D381+F381</f>
        <v>54000</v>
      </c>
      <c r="J381" s="18">
        <v>0</v>
      </c>
    </row>
  </sheetData>
  <sheetProtection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Berkarić Katica</cp:lastModifiedBy>
  <cp:lastPrinted>2020-05-25T10:04:51Z</cp:lastPrinted>
  <dcterms:modified xsi:type="dcterms:W3CDTF">2020-06-23T07:12:28Z</dcterms:modified>
  <cp:category/>
  <cp:version/>
  <cp:contentType/>
  <cp:contentStatus/>
</cp:coreProperties>
</file>