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1840" windowHeight="13140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8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" i="1" l="1"/>
  <c r="K10" i="1"/>
  <c r="K9" i="1" s="1"/>
  <c r="J9" i="1"/>
  <c r="H24" i="3"/>
  <c r="I24" i="3"/>
  <c r="J24" i="3"/>
  <c r="K24" i="3"/>
  <c r="K23" i="3" s="1"/>
  <c r="F21" i="3"/>
  <c r="H21" i="3"/>
  <c r="I21" i="3"/>
  <c r="J21" i="3"/>
  <c r="K21" i="3"/>
  <c r="F18" i="3"/>
  <c r="H18" i="3"/>
  <c r="I18" i="3"/>
  <c r="J18" i="3"/>
  <c r="K18" i="3"/>
  <c r="F16" i="3"/>
  <c r="H16" i="3"/>
  <c r="I16" i="3"/>
  <c r="J16" i="3"/>
  <c r="K16" i="3"/>
  <c r="F12" i="3"/>
  <c r="H12" i="3"/>
  <c r="I12" i="3"/>
  <c r="J12" i="3"/>
  <c r="K12" i="3"/>
  <c r="K14" i="1"/>
  <c r="K13" i="1"/>
  <c r="K12" i="1" s="1"/>
  <c r="J12" i="1" s="1"/>
  <c r="H14" i="5"/>
  <c r="G14" i="5"/>
  <c r="G11" i="5" s="1"/>
  <c r="G122" i="8"/>
  <c r="G121" i="8" s="1"/>
  <c r="G113" i="8" s="1"/>
  <c r="H12" i="5"/>
  <c r="G12" i="5"/>
  <c r="F12" i="5"/>
  <c r="G25" i="3"/>
  <c r="G24" i="3" s="1"/>
  <c r="G22" i="3"/>
  <c r="G21" i="3" s="1"/>
  <c r="G19" i="3"/>
  <c r="G20" i="3"/>
  <c r="G17" i="3"/>
  <c r="G16" i="3" s="1"/>
  <c r="G13" i="3"/>
  <c r="G12" i="3" s="1"/>
  <c r="O14" i="1"/>
  <c r="O13" i="1"/>
  <c r="O11" i="1"/>
  <c r="O10" i="1"/>
  <c r="M10" i="1"/>
  <c r="M11" i="1"/>
  <c r="M12" i="1"/>
  <c r="M13" i="1"/>
  <c r="M14" i="1"/>
  <c r="N12" i="1"/>
  <c r="N9" i="1"/>
  <c r="O9" i="1" s="1"/>
  <c r="L15" i="1"/>
  <c r="M15" i="1" s="1"/>
  <c r="J52" i="3"/>
  <c r="K52" i="3"/>
  <c r="J58" i="3"/>
  <c r="K58" i="3"/>
  <c r="J44" i="3"/>
  <c r="K44" i="3"/>
  <c r="J37" i="3"/>
  <c r="K37" i="3"/>
  <c r="J33" i="3"/>
  <c r="K33" i="3"/>
  <c r="F11" i="5"/>
  <c r="C11" i="5"/>
  <c r="C12" i="5"/>
  <c r="C14" i="5"/>
  <c r="F13" i="8"/>
  <c r="F14" i="8"/>
  <c r="F16" i="8"/>
  <c r="F19" i="8"/>
  <c r="F20" i="8"/>
  <c r="F22" i="8"/>
  <c r="F23" i="8"/>
  <c r="F24" i="8"/>
  <c r="F26" i="8"/>
  <c r="F27" i="8"/>
  <c r="F28" i="8"/>
  <c r="F29" i="8"/>
  <c r="F32" i="8"/>
  <c r="F33" i="8"/>
  <c r="F34" i="8"/>
  <c r="F35" i="8"/>
  <c r="F39" i="8"/>
  <c r="F43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2" i="8"/>
  <c r="F63" i="8"/>
  <c r="F67" i="8"/>
  <c r="F68" i="8"/>
  <c r="F69" i="8"/>
  <c r="F70" i="8"/>
  <c r="F71" i="8"/>
  <c r="F74" i="8"/>
  <c r="F77" i="8"/>
  <c r="F81" i="8"/>
  <c r="F83" i="8"/>
  <c r="F86" i="8"/>
  <c r="F87" i="8"/>
  <c r="F89" i="8"/>
  <c r="F92" i="8"/>
  <c r="F95" i="8"/>
  <c r="F98" i="8"/>
  <c r="F102" i="8"/>
  <c r="F103" i="8"/>
  <c r="F104" i="8"/>
  <c r="F106" i="8"/>
  <c r="F107" i="8"/>
  <c r="F108" i="8"/>
  <c r="F109" i="8"/>
  <c r="F112" i="8"/>
  <c r="F116" i="8"/>
  <c r="F117" i="8"/>
  <c r="F118" i="8"/>
  <c r="F120" i="8"/>
  <c r="F121" i="8"/>
  <c r="F122" i="8"/>
  <c r="F123" i="8"/>
  <c r="F124" i="8"/>
  <c r="F125" i="8"/>
  <c r="F126" i="8"/>
  <c r="F129" i="8"/>
  <c r="F133" i="8"/>
  <c r="F137" i="8"/>
  <c r="F140" i="8"/>
  <c r="F141" i="8"/>
  <c r="F142" i="8"/>
  <c r="F145" i="8"/>
  <c r="F146" i="8"/>
  <c r="F148" i="8"/>
  <c r="F149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E128" i="8"/>
  <c r="E127" i="8" s="1"/>
  <c r="F127" i="8" s="1"/>
  <c r="G31" i="8"/>
  <c r="H31" i="8"/>
  <c r="H30" i="8" s="1"/>
  <c r="I31" i="8"/>
  <c r="I30" i="8" s="1"/>
  <c r="G30" i="8"/>
  <c r="E31" i="8"/>
  <c r="F31" i="8" s="1"/>
  <c r="G136" i="8"/>
  <c r="G135" i="8" s="1"/>
  <c r="H136" i="8"/>
  <c r="H135" i="8" s="1"/>
  <c r="I136" i="8"/>
  <c r="I135" i="8" s="1"/>
  <c r="E136" i="8"/>
  <c r="E135" i="8" s="1"/>
  <c r="C137" i="8"/>
  <c r="C136" i="8"/>
  <c r="C135" i="8"/>
  <c r="G110" i="8"/>
  <c r="H110" i="8"/>
  <c r="I110" i="8"/>
  <c r="E111" i="8"/>
  <c r="E110" i="8" s="1"/>
  <c r="F110" i="8" s="1"/>
  <c r="G97" i="8"/>
  <c r="G96" i="8" s="1"/>
  <c r="H97" i="8"/>
  <c r="H96" i="8" s="1"/>
  <c r="I97" i="8"/>
  <c r="I96" i="8" s="1"/>
  <c r="E97" i="8"/>
  <c r="E96" i="8" s="1"/>
  <c r="F96" i="8" s="1"/>
  <c r="G94" i="8"/>
  <c r="G93" i="8" s="1"/>
  <c r="H94" i="8"/>
  <c r="H93" i="8" s="1"/>
  <c r="I94" i="8"/>
  <c r="I93" i="8" s="1"/>
  <c r="E94" i="8"/>
  <c r="E93" i="8" s="1"/>
  <c r="F93" i="8" s="1"/>
  <c r="G91" i="8"/>
  <c r="G90" i="8" s="1"/>
  <c r="H91" i="8"/>
  <c r="H90" i="8" s="1"/>
  <c r="I91" i="8"/>
  <c r="I90" i="8" s="1"/>
  <c r="E91" i="8"/>
  <c r="E90" i="8" s="1"/>
  <c r="F90" i="8" s="1"/>
  <c r="G82" i="8"/>
  <c r="H82" i="8"/>
  <c r="I82" i="8"/>
  <c r="G80" i="8"/>
  <c r="H80" i="8"/>
  <c r="I80" i="8"/>
  <c r="E80" i="8"/>
  <c r="F80" i="8" s="1"/>
  <c r="E82" i="8"/>
  <c r="F82" i="8" s="1"/>
  <c r="G73" i="8"/>
  <c r="G72" i="8" s="1"/>
  <c r="H73" i="8"/>
  <c r="H72" i="8" s="1"/>
  <c r="I73" i="8"/>
  <c r="I72" i="8" s="1"/>
  <c r="E73" i="8"/>
  <c r="E72" i="8" s="1"/>
  <c r="F72" i="8" s="1"/>
  <c r="C13" i="8"/>
  <c r="C14" i="8"/>
  <c r="C16" i="8"/>
  <c r="C19" i="8"/>
  <c r="C20" i="8"/>
  <c r="C22" i="8"/>
  <c r="C23" i="8"/>
  <c r="C26" i="8"/>
  <c r="C27" i="8"/>
  <c r="C28" i="8"/>
  <c r="C29" i="8"/>
  <c r="C30" i="8"/>
  <c r="C31" i="8"/>
  <c r="C32" i="8"/>
  <c r="C33" i="8"/>
  <c r="C34" i="8"/>
  <c r="C35" i="8"/>
  <c r="C39" i="8"/>
  <c r="C43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3" i="8"/>
  <c r="C67" i="8"/>
  <c r="C68" i="8"/>
  <c r="C69" i="8"/>
  <c r="C70" i="8"/>
  <c r="C71" i="8"/>
  <c r="C72" i="8"/>
  <c r="C73" i="8"/>
  <c r="C74" i="8"/>
  <c r="C77" i="8"/>
  <c r="C79" i="8"/>
  <c r="C80" i="8"/>
  <c r="C81" i="8"/>
  <c r="C82" i="8"/>
  <c r="C83" i="8"/>
  <c r="C86" i="8"/>
  <c r="C87" i="8"/>
  <c r="C89" i="8"/>
  <c r="C90" i="8"/>
  <c r="C91" i="8"/>
  <c r="C92" i="8"/>
  <c r="C93" i="8"/>
  <c r="C94" i="8"/>
  <c r="C95" i="8"/>
  <c r="C96" i="8"/>
  <c r="C97" i="8"/>
  <c r="C98" i="8"/>
  <c r="C102" i="8"/>
  <c r="C103" i="8"/>
  <c r="C104" i="8"/>
  <c r="C106" i="8"/>
  <c r="C107" i="8"/>
  <c r="C108" i="8"/>
  <c r="C109" i="8"/>
  <c r="C110" i="8"/>
  <c r="C111" i="8"/>
  <c r="C112" i="8"/>
  <c r="C116" i="8"/>
  <c r="C117" i="8"/>
  <c r="C118" i="8"/>
  <c r="C120" i="8"/>
  <c r="C121" i="8"/>
  <c r="C122" i="8"/>
  <c r="C123" i="8"/>
  <c r="C124" i="8"/>
  <c r="C125" i="8"/>
  <c r="C126" i="8"/>
  <c r="C127" i="8"/>
  <c r="C128" i="8"/>
  <c r="C129" i="8"/>
  <c r="C133" i="8"/>
  <c r="C140" i="8"/>
  <c r="C141" i="8"/>
  <c r="C142" i="8"/>
  <c r="C146" i="8"/>
  <c r="C149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E150" i="8"/>
  <c r="F150" i="8" s="1"/>
  <c r="G150" i="8"/>
  <c r="H150" i="8"/>
  <c r="I150" i="8"/>
  <c r="E147" i="8"/>
  <c r="F147" i="8" s="1"/>
  <c r="G147" i="8"/>
  <c r="H147" i="8"/>
  <c r="I147" i="8"/>
  <c r="E144" i="8"/>
  <c r="F144" i="8" s="1"/>
  <c r="G144" i="8"/>
  <c r="H144" i="8"/>
  <c r="I144" i="8"/>
  <c r="I143" i="8" s="1"/>
  <c r="E139" i="8"/>
  <c r="E138" i="8" s="1"/>
  <c r="F138" i="8" s="1"/>
  <c r="G139" i="8"/>
  <c r="G138" i="8" s="1"/>
  <c r="H139" i="8"/>
  <c r="H138" i="8" s="1"/>
  <c r="I139" i="8"/>
  <c r="I138" i="8" s="1"/>
  <c r="E132" i="8"/>
  <c r="E131" i="8" s="1"/>
  <c r="E130" i="8" s="1"/>
  <c r="F130" i="8" s="1"/>
  <c r="G132" i="8"/>
  <c r="G131" i="8" s="1"/>
  <c r="G130" i="8" s="1"/>
  <c r="H132" i="8"/>
  <c r="H131" i="8" s="1"/>
  <c r="H130" i="8" s="1"/>
  <c r="I132" i="8"/>
  <c r="I131" i="8" s="1"/>
  <c r="I130" i="8" s="1"/>
  <c r="E119" i="8"/>
  <c r="F119" i="8" s="1"/>
  <c r="G119" i="8"/>
  <c r="H119" i="8"/>
  <c r="I119" i="8"/>
  <c r="E115" i="8"/>
  <c r="F115" i="8" s="1"/>
  <c r="G115" i="8"/>
  <c r="H115" i="8"/>
  <c r="I115" i="8"/>
  <c r="D119" i="8"/>
  <c r="C119" i="8" s="1"/>
  <c r="D115" i="8"/>
  <c r="E105" i="8"/>
  <c r="F105" i="8" s="1"/>
  <c r="G105" i="8"/>
  <c r="H105" i="8"/>
  <c r="I105" i="8"/>
  <c r="E101" i="8"/>
  <c r="F101" i="8" s="1"/>
  <c r="G101" i="8"/>
  <c r="H101" i="8"/>
  <c r="I101" i="8"/>
  <c r="D105" i="8"/>
  <c r="C105" i="8" s="1"/>
  <c r="D101" i="8"/>
  <c r="C101" i="8" s="1"/>
  <c r="E88" i="8"/>
  <c r="F88" i="8" s="1"/>
  <c r="G88" i="8"/>
  <c r="H88" i="8"/>
  <c r="I88" i="8"/>
  <c r="E85" i="8"/>
  <c r="F85" i="8" s="1"/>
  <c r="G85" i="8"/>
  <c r="H85" i="8"/>
  <c r="I85" i="8"/>
  <c r="D88" i="8"/>
  <c r="D85" i="8"/>
  <c r="C85" i="8" s="1"/>
  <c r="E76" i="8"/>
  <c r="E75" i="8" s="1"/>
  <c r="F75" i="8" s="1"/>
  <c r="G76" i="8"/>
  <c r="G75" i="8" s="1"/>
  <c r="H76" i="8"/>
  <c r="H75" i="8" s="1"/>
  <c r="I76" i="8"/>
  <c r="I75" i="8" s="1"/>
  <c r="E66" i="8"/>
  <c r="E65" i="8" s="1"/>
  <c r="F65" i="8" s="1"/>
  <c r="G66" i="8"/>
  <c r="G65" i="8" s="1"/>
  <c r="H66" i="8"/>
  <c r="H65" i="8" s="1"/>
  <c r="I66" i="8"/>
  <c r="I65" i="8" s="1"/>
  <c r="D76" i="8"/>
  <c r="C76" i="8" s="1"/>
  <c r="D66" i="8"/>
  <c r="C66" i="8" s="1"/>
  <c r="E61" i="8"/>
  <c r="E60" i="8" s="1"/>
  <c r="F60" i="8" s="1"/>
  <c r="G61" i="8"/>
  <c r="G60" i="8" s="1"/>
  <c r="H61" i="8"/>
  <c r="H60" i="8" s="1"/>
  <c r="I61" i="8"/>
  <c r="I60" i="8" s="1"/>
  <c r="D62" i="8"/>
  <c r="D61" i="8" s="1"/>
  <c r="E45" i="8"/>
  <c r="E44" i="8" s="1"/>
  <c r="F44" i="8" s="1"/>
  <c r="G45" i="8"/>
  <c r="G44" i="8" s="1"/>
  <c r="H45" i="8"/>
  <c r="H44" i="8" s="1"/>
  <c r="I45" i="8"/>
  <c r="I44" i="8" s="1"/>
  <c r="D45" i="8"/>
  <c r="C45" i="8" s="1"/>
  <c r="E42" i="8"/>
  <c r="E41" i="8" s="1"/>
  <c r="F41" i="8" s="1"/>
  <c r="G42" i="8"/>
  <c r="G41" i="8" s="1"/>
  <c r="H42" i="8"/>
  <c r="H41" i="8" s="1"/>
  <c r="I42" i="8"/>
  <c r="I41" i="8" s="1"/>
  <c r="D42" i="8"/>
  <c r="C42" i="8" s="1"/>
  <c r="E38" i="8"/>
  <c r="E37" i="8" s="1"/>
  <c r="E36" i="8" s="1"/>
  <c r="F36" i="8" s="1"/>
  <c r="G38" i="8"/>
  <c r="G37" i="8" s="1"/>
  <c r="G36" i="8" s="1"/>
  <c r="H38" i="8"/>
  <c r="H37" i="8" s="1"/>
  <c r="H36" i="8" s="1"/>
  <c r="I38" i="8"/>
  <c r="I37" i="8" s="1"/>
  <c r="I36" i="8" s="1"/>
  <c r="D38" i="8"/>
  <c r="C38" i="8" s="1"/>
  <c r="E25" i="8"/>
  <c r="E24" i="8" s="1"/>
  <c r="G25" i="8"/>
  <c r="G24" i="8" s="1"/>
  <c r="H25" i="8"/>
  <c r="H24" i="8" s="1"/>
  <c r="I25" i="8"/>
  <c r="I24" i="8" s="1"/>
  <c r="D25" i="8"/>
  <c r="C25" i="8" s="1"/>
  <c r="E21" i="8"/>
  <c r="F21" i="8" s="1"/>
  <c r="G21" i="8"/>
  <c r="H21" i="8"/>
  <c r="I21" i="8"/>
  <c r="E18" i="8"/>
  <c r="F18" i="8" s="1"/>
  <c r="G18" i="8"/>
  <c r="H18" i="8"/>
  <c r="I18" i="8"/>
  <c r="I17" i="8" s="1"/>
  <c r="D21" i="8"/>
  <c r="C21" i="8" s="1"/>
  <c r="D18" i="8"/>
  <c r="C18" i="8" s="1"/>
  <c r="E15" i="8"/>
  <c r="F15" i="8" s="1"/>
  <c r="G15" i="8"/>
  <c r="H15" i="8"/>
  <c r="I15" i="8"/>
  <c r="E12" i="8"/>
  <c r="F12" i="8" s="1"/>
  <c r="G12" i="8"/>
  <c r="H12" i="8"/>
  <c r="I12" i="8"/>
  <c r="I11" i="8" s="1"/>
  <c r="D15" i="8"/>
  <c r="C15" i="8" s="1"/>
  <c r="D12" i="8"/>
  <c r="D132" i="8"/>
  <c r="C132" i="8" s="1"/>
  <c r="D139" i="8"/>
  <c r="C139" i="8" s="1"/>
  <c r="D145" i="8"/>
  <c r="C145" i="8" s="1"/>
  <c r="D148" i="8"/>
  <c r="C148" i="8" s="1"/>
  <c r="D151" i="8"/>
  <c r="D150" i="8" s="1"/>
  <c r="C150" i="8" s="1"/>
  <c r="I52" i="3"/>
  <c r="I37" i="3"/>
  <c r="I44" i="3"/>
  <c r="H33" i="3"/>
  <c r="G33" i="3" s="1"/>
  <c r="H37" i="3"/>
  <c r="G37" i="3" s="1"/>
  <c r="H44" i="3"/>
  <c r="G44" i="3" s="1"/>
  <c r="H48" i="3"/>
  <c r="G48" i="3" s="1"/>
  <c r="H52" i="3"/>
  <c r="G49" i="3"/>
  <c r="G38" i="3"/>
  <c r="G39" i="3"/>
  <c r="G40" i="3"/>
  <c r="G41" i="3"/>
  <c r="G42" i="3"/>
  <c r="G43" i="3"/>
  <c r="G46" i="3"/>
  <c r="G50" i="3"/>
  <c r="G57" i="3"/>
  <c r="G53" i="3"/>
  <c r="G54" i="3"/>
  <c r="G56" i="3"/>
  <c r="G59" i="3"/>
  <c r="H58" i="3"/>
  <c r="G58" i="3" s="1"/>
  <c r="I58" i="3"/>
  <c r="E58" i="3"/>
  <c r="F24" i="3"/>
  <c r="E24" i="3"/>
  <c r="E50" i="3"/>
  <c r="F48" i="3"/>
  <c r="E48" i="3" s="1"/>
  <c r="F44" i="3"/>
  <c r="E44" i="3" s="1"/>
  <c r="E46" i="3"/>
  <c r="E38" i="3"/>
  <c r="E39" i="3"/>
  <c r="E40" i="3"/>
  <c r="E41" i="3"/>
  <c r="E42" i="3"/>
  <c r="E34" i="3"/>
  <c r="E35" i="3"/>
  <c r="E36" i="3"/>
  <c r="F37" i="3"/>
  <c r="E37" i="3" s="1"/>
  <c r="F33" i="3"/>
  <c r="E33" i="3" s="1"/>
  <c r="E20" i="3"/>
  <c r="E13" i="3"/>
  <c r="E12" i="3" s="1"/>
  <c r="E17" i="3"/>
  <c r="E16" i="3" s="1"/>
  <c r="E19" i="3"/>
  <c r="E22" i="3"/>
  <c r="E21" i="3" s="1"/>
  <c r="J11" i="1"/>
  <c r="H29" i="1"/>
  <c r="H10" i="1"/>
  <c r="H11" i="1"/>
  <c r="H12" i="1"/>
  <c r="H13" i="1"/>
  <c r="H14" i="1"/>
  <c r="H15" i="1"/>
  <c r="H9" i="1"/>
  <c r="I15" i="1"/>
  <c r="F30" i="1"/>
  <c r="F29" i="1"/>
  <c r="I12" i="1"/>
  <c r="L12" i="1"/>
  <c r="G12" i="1"/>
  <c r="F12" i="1" s="1"/>
  <c r="F10" i="1"/>
  <c r="F11" i="1"/>
  <c r="F13" i="1"/>
  <c r="F14" i="1"/>
  <c r="F15" i="1"/>
  <c r="I9" i="1"/>
  <c r="L9" i="1"/>
  <c r="M9" i="1" s="1"/>
  <c r="G9" i="1"/>
  <c r="F9" i="1" s="1"/>
  <c r="E52" i="3"/>
  <c r="G14" i="3"/>
  <c r="G15" i="3"/>
  <c r="E14" i="3"/>
  <c r="E15" i="3"/>
  <c r="J23" i="3"/>
  <c r="I23" i="3"/>
  <c r="I33" i="3"/>
  <c r="H11" i="5" l="1"/>
  <c r="N15" i="1"/>
  <c r="O12" i="1"/>
  <c r="O15" i="1" s="1"/>
  <c r="G18" i="3"/>
  <c r="E18" i="3"/>
  <c r="J51" i="3"/>
  <c r="I51" i="3"/>
  <c r="I32" i="3"/>
  <c r="K51" i="3"/>
  <c r="K32" i="3"/>
  <c r="J32" i="3"/>
  <c r="H51" i="3"/>
  <c r="G51" i="3" s="1"/>
  <c r="H79" i="8"/>
  <c r="G79" i="8"/>
  <c r="F128" i="8"/>
  <c r="G134" i="8"/>
  <c r="F76" i="8"/>
  <c r="H134" i="8"/>
  <c r="I134" i="8"/>
  <c r="F91" i="8"/>
  <c r="E134" i="8"/>
  <c r="F134" i="8" s="1"/>
  <c r="F135" i="8"/>
  <c r="F136" i="8"/>
  <c r="I79" i="8"/>
  <c r="E30" i="8"/>
  <c r="F30" i="8" s="1"/>
  <c r="F139" i="8"/>
  <c r="F131" i="8"/>
  <c r="F111" i="8"/>
  <c r="F132" i="8"/>
  <c r="F94" i="8"/>
  <c r="F66" i="8"/>
  <c r="F42" i="8"/>
  <c r="F38" i="8"/>
  <c r="F97" i="8"/>
  <c r="F73" i="8"/>
  <c r="F61" i="8"/>
  <c r="F45" i="8"/>
  <c r="F37" i="8"/>
  <c r="F25" i="8"/>
  <c r="H40" i="8"/>
  <c r="G40" i="8"/>
  <c r="G100" i="8"/>
  <c r="G99" i="8" s="1"/>
  <c r="D114" i="8"/>
  <c r="C114" i="8" s="1"/>
  <c r="I84" i="8"/>
  <c r="D138" i="8"/>
  <c r="C138" i="8" s="1"/>
  <c r="D84" i="8"/>
  <c r="D78" i="8" s="1"/>
  <c r="C78" i="8" s="1"/>
  <c r="D17" i="8"/>
  <c r="C17" i="8" s="1"/>
  <c r="D144" i="8"/>
  <c r="C144" i="8" s="1"/>
  <c r="G11" i="8"/>
  <c r="E79" i="8"/>
  <c r="F79" i="8" s="1"/>
  <c r="D65" i="8"/>
  <c r="C65" i="8" s="1"/>
  <c r="G143" i="8"/>
  <c r="G17" i="8"/>
  <c r="G10" i="8" s="1"/>
  <c r="I40" i="8"/>
  <c r="D41" i="8"/>
  <c r="C41" i="8" s="1"/>
  <c r="D75" i="8"/>
  <c r="C75" i="8" s="1"/>
  <c r="G114" i="8"/>
  <c r="C151" i="8"/>
  <c r="D11" i="8"/>
  <c r="C11" i="8" s="1"/>
  <c r="D24" i="8"/>
  <c r="C24" i="8" s="1"/>
  <c r="G64" i="8"/>
  <c r="G84" i="8"/>
  <c r="G78" i="8" s="1"/>
  <c r="I100" i="8"/>
  <c r="I99" i="8" s="1"/>
  <c r="I114" i="8"/>
  <c r="I113" i="8" s="1"/>
  <c r="C88" i="8"/>
  <c r="E40" i="8"/>
  <c r="F40" i="8" s="1"/>
  <c r="C12" i="8"/>
  <c r="I10" i="8"/>
  <c r="C61" i="8"/>
  <c r="D60" i="8"/>
  <c r="C60" i="8" s="1"/>
  <c r="D147" i="8"/>
  <c r="D131" i="8"/>
  <c r="D37" i="8"/>
  <c r="E143" i="8"/>
  <c r="F143" i="8" s="1"/>
  <c r="C115" i="8"/>
  <c r="D100" i="8"/>
  <c r="C62" i="8"/>
  <c r="E64" i="8"/>
  <c r="F64" i="8" s="1"/>
  <c r="E17" i="8"/>
  <c r="F17" i="8" s="1"/>
  <c r="D44" i="8"/>
  <c r="C44" i="8" s="1"/>
  <c r="I64" i="8"/>
  <c r="E114" i="8"/>
  <c r="E100" i="8"/>
  <c r="E84" i="8"/>
  <c r="E11" i="8"/>
  <c r="H143" i="8"/>
  <c r="H114" i="8"/>
  <c r="H113" i="8" s="1"/>
  <c r="H100" i="8"/>
  <c r="H99" i="8" s="1"/>
  <c r="H84" i="8"/>
  <c r="H78" i="8" s="1"/>
  <c r="H64" i="8"/>
  <c r="H17" i="8"/>
  <c r="H11" i="8"/>
  <c r="I11" i="3"/>
  <c r="I26" i="3" s="1"/>
  <c r="H32" i="3"/>
  <c r="G52" i="3"/>
  <c r="H11" i="3"/>
  <c r="H23" i="3"/>
  <c r="G23" i="3" s="1"/>
  <c r="F32" i="3"/>
  <c r="F23" i="3"/>
  <c r="E23" i="3" s="1"/>
  <c r="F11" i="3"/>
  <c r="E11" i="3"/>
  <c r="K11" i="3"/>
  <c r="K26" i="3" s="1"/>
  <c r="J11" i="3"/>
  <c r="J26" i="3" s="1"/>
  <c r="K15" i="1"/>
  <c r="J15" i="1" s="1"/>
  <c r="I60" i="3" l="1"/>
  <c r="K60" i="3"/>
  <c r="J60" i="3"/>
  <c r="I78" i="8"/>
  <c r="I9" i="8" s="1"/>
  <c r="I8" i="8" s="1"/>
  <c r="F11" i="8"/>
  <c r="E10" i="8"/>
  <c r="F10" i="8" s="1"/>
  <c r="E78" i="8"/>
  <c r="F78" i="8" s="1"/>
  <c r="F84" i="8"/>
  <c r="E99" i="8"/>
  <c r="F99" i="8" s="1"/>
  <c r="F100" i="8"/>
  <c r="E113" i="8"/>
  <c r="F114" i="8"/>
  <c r="C84" i="8"/>
  <c r="G9" i="8"/>
  <c r="G8" i="8" s="1"/>
  <c r="D113" i="8"/>
  <c r="C113" i="8" s="1"/>
  <c r="D134" i="8"/>
  <c r="C134" i="8" s="1"/>
  <c r="H10" i="8"/>
  <c r="H9" i="8" s="1"/>
  <c r="H8" i="8" s="1"/>
  <c r="D64" i="8"/>
  <c r="C64" i="8" s="1"/>
  <c r="D10" i="8"/>
  <c r="C10" i="8" s="1"/>
  <c r="D130" i="8"/>
  <c r="C130" i="8" s="1"/>
  <c r="C131" i="8"/>
  <c r="D143" i="8"/>
  <c r="C143" i="8" s="1"/>
  <c r="C147" i="8"/>
  <c r="D99" i="8"/>
  <c r="C99" i="8" s="1"/>
  <c r="C100" i="8"/>
  <c r="C37" i="8"/>
  <c r="D36" i="8"/>
  <c r="D40" i="8"/>
  <c r="C40" i="8" s="1"/>
  <c r="H60" i="3"/>
  <c r="H26" i="3"/>
  <c r="F26" i="3"/>
  <c r="G32" i="3"/>
  <c r="G60" i="3" s="1"/>
  <c r="G11" i="3"/>
  <c r="G26" i="3" s="1"/>
  <c r="E26" i="3"/>
  <c r="E51" i="3"/>
  <c r="E9" i="8" l="1"/>
  <c r="F113" i="8"/>
  <c r="C36" i="8"/>
  <c r="D9" i="8"/>
  <c r="E32" i="3"/>
  <c r="E60" i="3" s="1"/>
  <c r="F60" i="3"/>
  <c r="E8" i="8" l="1"/>
  <c r="F8" i="8" s="1"/>
  <c r="F9" i="8"/>
  <c r="C9" i="8"/>
  <c r="D8" i="8"/>
  <c r="C8" i="8" s="1"/>
</calcChain>
</file>

<file path=xl/sharedStrings.xml><?xml version="1.0" encoding="utf-8"?>
<sst xmlns="http://schemas.openxmlformats.org/spreadsheetml/2006/main" count="641" uniqueCount="161">
  <si>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</si>
  <si>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</si>
  <si>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</si>
  <si>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</si>
  <si>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</si>
  <si>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</si>
  <si>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</si>
  <si>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</si>
  <si>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</si>
  <si>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</si>
  <si>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</si>
  <si>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</si>
  <si>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</si>
  <si>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</si>
  <si>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</si>
  <si>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</si>
  <si>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</si>
  <si>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</si>
  <si>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</si>
  <si>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</si>
  <si>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</si>
  <si>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</si>
  <si>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</si>
  <si>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</si>
  <si>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</si>
  <si>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</si>
  <si>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</si>
  <si>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</si>
  <si>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</si>
  <si>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</si>
  <si>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</si>
  <si>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</si>
  <si>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</si>
  <si>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</si>
  <si>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</si>
  <si>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</si>
  <si>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</si>
  <si>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</si>
  <si>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</si>
  <si>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</si>
  <si>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</si>
  <si>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</si>
  <si>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</si>
  <si>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</si>
  <si>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</si>
  <si>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</si>
  <si>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</si>
  <si>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</si>
  <si>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</si>
  <si>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</si>
  <si>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</si>
  <si>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</si>
  <si>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</si>
  <si>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</si>
  <si>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</si>
  <si>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</si>
  <si>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</si>
  <si>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</si>
  <si>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admin.pristojbi i po posebnim propisima</t>
  </si>
  <si>
    <t>Prihodi od prodaje roba i proizvoda te pruženih usluga</t>
  </si>
  <si>
    <t>Financijski rashodi</t>
  </si>
  <si>
    <t>Prihodi za posebne namjene</t>
  </si>
  <si>
    <t>Pomoći</t>
  </si>
  <si>
    <t>Donacije</t>
  </si>
  <si>
    <t>Prihodi za posebne najmene</t>
  </si>
  <si>
    <t>EUR</t>
  </si>
  <si>
    <t>KN</t>
  </si>
  <si>
    <t>TEČAJ:</t>
  </si>
  <si>
    <t>7,53450</t>
  </si>
  <si>
    <t>09 OBRAZOVANJE</t>
  </si>
  <si>
    <t>Prihodi od nefinancijske imovine imovine i nadoknade šteta s osnova osiguranja</t>
  </si>
  <si>
    <t>UKUPNI PRIHODI</t>
  </si>
  <si>
    <t>Ostali rashodi</t>
  </si>
  <si>
    <t>1.1.</t>
  </si>
  <si>
    <t>3.9.</t>
  </si>
  <si>
    <t>4.9.</t>
  </si>
  <si>
    <t>Rezultat poslovanja</t>
  </si>
  <si>
    <t>5.9.</t>
  </si>
  <si>
    <t>6.9.</t>
  </si>
  <si>
    <t>7.9.</t>
  </si>
  <si>
    <t>Rashodi za dodatna ulaganja na nefin. im.</t>
  </si>
  <si>
    <t>Prihodi od naknade šteta s osnova osiguranja</t>
  </si>
  <si>
    <t>Proračunski korisnik  15577</t>
  </si>
  <si>
    <t>PUČKO OTVORENO UČILIŠTE LABIN</t>
  </si>
  <si>
    <t>Program  5004</t>
  </si>
  <si>
    <t>Promicanje kulture</t>
  </si>
  <si>
    <t>Aktivnost  A500005</t>
  </si>
  <si>
    <t>Financiranje muzejske djelatnosti i zajedničkih službi</t>
  </si>
  <si>
    <t>Izvor   1.1.001</t>
  </si>
  <si>
    <t>1.OPĆI PRIHODI I PRIMICI</t>
  </si>
  <si>
    <t>3</t>
  </si>
  <si>
    <t>31</t>
  </si>
  <si>
    <t>32</t>
  </si>
  <si>
    <t>4</t>
  </si>
  <si>
    <t>42</t>
  </si>
  <si>
    <t>Izvor   4.9.000001</t>
  </si>
  <si>
    <t>4.PRIHODI ZA POSEBNE NAMJENE - PRIHODI KORISNIKA</t>
  </si>
  <si>
    <t>34</t>
  </si>
  <si>
    <t>45</t>
  </si>
  <si>
    <t>Rashodi za dodatna ulaganja na nefinancijskoj imovini</t>
  </si>
  <si>
    <t>Izvor   5.9.000001</t>
  </si>
  <si>
    <t>5. POMOĆI - PRIHODI KORISNIKA GL 02</t>
  </si>
  <si>
    <t>Izvor   6.9.000001</t>
  </si>
  <si>
    <t>6.DONACIJE - PRIHODI KORISNIKA</t>
  </si>
  <si>
    <t>Izvor   7.9.000001</t>
  </si>
  <si>
    <t>7.PRIHODI OD NAKNADA ŠTETA S OSN.OSIGUR.-PRIH.KOR.</t>
  </si>
  <si>
    <t>Izvor   7.9.000002</t>
  </si>
  <si>
    <t>7.PRIHODI OD NEFINANCIJSKE IMOVINE - PRIH. KOR.</t>
  </si>
  <si>
    <t>Aktivnost  A500006</t>
  </si>
  <si>
    <t>Izložbena djelatnost</t>
  </si>
  <si>
    <t>Aktivnost  A500007</t>
  </si>
  <si>
    <t>Glazbeno scenska djelatnost</t>
  </si>
  <si>
    <t>Aktivnost  A500008</t>
  </si>
  <si>
    <t>Obilježavanje noći Muzeja</t>
  </si>
  <si>
    <t>Aktivnost  A500009</t>
  </si>
  <si>
    <t>Gradska galerija</t>
  </si>
  <si>
    <t>Izvor   3.9.000001</t>
  </si>
  <si>
    <t>3.VLASTITI PRIHODI - PRIHODI KORISNIKA</t>
  </si>
  <si>
    <t>Aktivnost  A500010</t>
  </si>
  <si>
    <t>Financiranje redovne djelatnosti kina</t>
  </si>
  <si>
    <t>Aktivnost  A500011</t>
  </si>
  <si>
    <t>Financiranje redovne djelatnosti obrazovanja odraslih</t>
  </si>
  <si>
    <t>Aktivnost  A500012</t>
  </si>
  <si>
    <t>Financiranje redovne djelatnosti auto škole</t>
  </si>
  <si>
    <t>3.VLASTITI PRIHODI-KOR.-REZULTAT</t>
  </si>
  <si>
    <t>9</t>
  </si>
  <si>
    <t>Vlastiti izvori</t>
  </si>
  <si>
    <t>92</t>
  </si>
  <si>
    <t>Aktivnost  A500020</t>
  </si>
  <si>
    <t>Financiranje zajedničkih službi</t>
  </si>
  <si>
    <t>Aktivnost  A500021</t>
  </si>
  <si>
    <t>Financiranje muzejske djelatnosti</t>
  </si>
  <si>
    <t>Tekući projekt  T500002</t>
  </si>
  <si>
    <t>Projekt Krug-Kultura, Umjetnost, Građani</t>
  </si>
  <si>
    <t>Tekući projekt  T500003</t>
  </si>
  <si>
    <t>Projekt Strani jezici</t>
  </si>
  <si>
    <t>Tekući projekt  T500004</t>
  </si>
  <si>
    <t>Projekt Rudnici baštine</t>
  </si>
  <si>
    <t>38</t>
  </si>
  <si>
    <t>Tekući projekt  T500007</t>
  </si>
  <si>
    <t>Projekt Labinska republika-vizualne vinjete</t>
  </si>
  <si>
    <t>Tekući projekt  T500008</t>
  </si>
  <si>
    <t>Projekt FLAG- MORE SJEĆANJA</t>
  </si>
  <si>
    <t>PLAN ZA 2023.</t>
  </si>
  <si>
    <t>ŠIFRA</t>
  </si>
  <si>
    <t>NAZIV</t>
  </si>
  <si>
    <t xml:space="preserve"> Projekt Krug - Kultura, Umjetnost, Građani</t>
  </si>
  <si>
    <t>Tekući projekt T500002</t>
  </si>
  <si>
    <t>Tekući projekt T500004</t>
  </si>
  <si>
    <t xml:space="preserve"> Projekt Rudnici baštine</t>
  </si>
  <si>
    <t>Tekući projekt T500007</t>
  </si>
  <si>
    <t xml:space="preserve"> Projekt Labinska republika - vizualne vinjete</t>
  </si>
  <si>
    <t>FINANCIJSKI PLAN PUČKOG OTVORENOG UČILIŠTA LABIN
ZA 2023. I PROJEKCIJA ZA 2024. I 2025. GODINU</t>
  </si>
  <si>
    <t>PROJEKCIJA ZA 2024.</t>
  </si>
  <si>
    <t>PROJEKCIJA ZA 2025.</t>
  </si>
  <si>
    <t>IZVRŠENJE 2021.</t>
  </si>
  <si>
    <t>PLAN 2022.</t>
  </si>
  <si>
    <t>08 REKREACIJA, KULTURA I RELIGIJA</t>
  </si>
  <si>
    <t>082 Služba kulture</t>
  </si>
  <si>
    <t>09 Usluge obrazovanja koje nisu drugdje svrstane</t>
  </si>
  <si>
    <t>Izvor   3.9.000002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</si>
</sst>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535FF"/>
        <bgColor rgb="FF3535FF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2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3" fontId="6" fillId="3" borderId="1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 horizontal="right"/>
    </xf>
    <xf numFmtId="0" fontId="19" fillId="2" borderId="3" xfId="0" quotePrefix="1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3" fontId="11" fillId="2" borderId="3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left" vertical="center" wrapText="1"/>
    </xf>
    <xf numFmtId="0" fontId="6" fillId="0" borderId="3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11" fillId="3" borderId="3" xfId="0" applyFont="1" applyFill="1" applyBorder="1" applyAlignment="1">
      <alignment vertical="center" wrapText="1"/>
    </xf>
    <xf numFmtId="3" fontId="6" fillId="3" borderId="1" xfId="0" applyNumberFormat="1" applyFont="1" applyFill="1" applyBorder="1"/>
    <xf numFmtId="3" fontId="6" fillId="3" borderId="3" xfId="0" applyNumberFormat="1" applyFont="1" applyFill="1" applyBorder="1"/>
    <xf numFmtId="3" fontId="6" fillId="4" borderId="3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Border="1"/>
    <xf numFmtId="3" fontId="11" fillId="2" borderId="4" xfId="0" applyNumberFormat="1" applyFont="1" applyFill="1" applyBorder="1" applyAlignment="1">
      <alignment horizontal="right" vertical="center" wrapText="1"/>
    </xf>
    <xf numFmtId="3" fontId="10" fillId="2" borderId="4" xfId="0" applyNumberFormat="1" applyFont="1" applyFill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/>
    </xf>
    <xf numFmtId="16" fontId="10" fillId="2" borderId="3" xfId="0" quotePrefix="1" applyNumberFormat="1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0" fontId="20" fillId="0" borderId="0" xfId="0" applyFont="1"/>
    <xf numFmtId="0" fontId="22" fillId="0" borderId="3" xfId="1" applyFont="1" applyBorder="1" applyAlignment="1">
      <alignment vertical="center" wrapText="1" readingOrder="1"/>
    </xf>
    <xf numFmtId="0" fontId="22" fillId="0" borderId="3" xfId="1" applyFont="1" applyBorder="1" applyAlignment="1">
      <alignment horizontal="center" vertical="center" wrapText="1" readingOrder="1"/>
    </xf>
    <xf numFmtId="0" fontId="23" fillId="5" borderId="3" xfId="1" applyFont="1" applyFill="1" applyBorder="1" applyAlignment="1">
      <alignment horizontal="left" vertical="center" wrapText="1" readingOrder="1"/>
    </xf>
    <xf numFmtId="0" fontId="23" fillId="5" borderId="3" xfId="1" applyFont="1" applyFill="1" applyBorder="1" applyAlignment="1">
      <alignment vertical="center" wrapText="1" readingOrder="1"/>
    </xf>
    <xf numFmtId="0" fontId="24" fillId="6" borderId="3" xfId="1" applyFont="1" applyFill="1" applyBorder="1" applyAlignment="1">
      <alignment horizontal="left" vertical="center" wrapText="1" readingOrder="1"/>
    </xf>
    <xf numFmtId="0" fontId="24" fillId="6" borderId="3" xfId="1" applyFont="1" applyFill="1" applyBorder="1" applyAlignment="1">
      <alignment vertical="center" wrapText="1" readingOrder="1"/>
    </xf>
    <xf numFmtId="0" fontId="24" fillId="7" borderId="3" xfId="1" applyFont="1" applyFill="1" applyBorder="1" applyAlignment="1">
      <alignment horizontal="left" vertical="center" wrapText="1" readingOrder="1"/>
    </xf>
    <xf numFmtId="0" fontId="24" fillId="7" borderId="3" xfId="1" applyFont="1" applyFill="1" applyBorder="1" applyAlignment="1">
      <alignment vertical="center" wrapText="1" readingOrder="1"/>
    </xf>
    <xf numFmtId="0" fontId="24" fillId="8" borderId="3" xfId="1" applyFont="1" applyFill="1" applyBorder="1" applyAlignment="1">
      <alignment horizontal="left" vertical="center" wrapText="1" readingOrder="1"/>
    </xf>
    <xf numFmtId="0" fontId="24" fillId="8" borderId="3" xfId="1" applyFont="1" applyFill="1" applyBorder="1" applyAlignment="1">
      <alignment vertical="center" wrapText="1" readingOrder="1"/>
    </xf>
    <xf numFmtId="0" fontId="24" fillId="9" borderId="3" xfId="1" applyFont="1" applyFill="1" applyBorder="1" applyAlignment="1">
      <alignment horizontal="left" vertical="center" wrapText="1" readingOrder="1"/>
    </xf>
    <xf numFmtId="0" fontId="24" fillId="9" borderId="3" xfId="1" applyFont="1" applyFill="1" applyBorder="1" applyAlignment="1">
      <alignment vertical="center" wrapText="1" readingOrder="1"/>
    </xf>
    <xf numFmtId="0" fontId="22" fillId="0" borderId="3" xfId="1" applyFont="1" applyBorder="1" applyAlignment="1">
      <alignment horizontal="left" vertical="center" wrapText="1" readingOrder="1"/>
    </xf>
    <xf numFmtId="3" fontId="23" fillId="5" borderId="3" xfId="1" applyNumberFormat="1" applyFont="1" applyFill="1" applyBorder="1" applyAlignment="1">
      <alignment vertical="center" wrapText="1" readingOrder="1"/>
    </xf>
    <xf numFmtId="3" fontId="24" fillId="6" borderId="3" xfId="1" applyNumberFormat="1" applyFont="1" applyFill="1" applyBorder="1" applyAlignment="1">
      <alignment vertical="center" wrapText="1" readingOrder="1"/>
    </xf>
    <xf numFmtId="3" fontId="24" fillId="7" borderId="3" xfId="1" applyNumberFormat="1" applyFont="1" applyFill="1" applyBorder="1" applyAlignment="1">
      <alignment vertical="center" wrapText="1" readingOrder="1"/>
    </xf>
    <xf numFmtId="3" fontId="24" fillId="8" borderId="3" xfId="1" applyNumberFormat="1" applyFont="1" applyFill="1" applyBorder="1" applyAlignment="1">
      <alignment vertical="center" wrapText="1" readingOrder="1"/>
    </xf>
    <xf numFmtId="3" fontId="24" fillId="9" borderId="3" xfId="1" applyNumberFormat="1" applyFont="1" applyFill="1" applyBorder="1" applyAlignment="1">
      <alignment vertical="center" wrapText="1" readingOrder="1"/>
    </xf>
    <xf numFmtId="3" fontId="22" fillId="0" borderId="3" xfId="1" applyNumberFormat="1" applyFont="1" applyBorder="1" applyAlignment="1">
      <alignment vertical="center" wrapText="1" readingOrder="1"/>
    </xf>
    <xf numFmtId="3" fontId="22" fillId="0" borderId="3" xfId="1" applyNumberFormat="1" applyFont="1" applyBorder="1" applyAlignment="1">
      <alignment horizontal="right" vertical="center" wrapText="1" readingOrder="1"/>
    </xf>
    <xf numFmtId="3" fontId="24" fillId="8" borderId="3" xfId="1" applyNumberFormat="1" applyFont="1" applyFill="1" applyBorder="1" applyAlignment="1">
      <alignment horizontal="right" vertical="center" wrapText="1" readingOrder="1"/>
    </xf>
    <xf numFmtId="3" fontId="24" fillId="9" borderId="3" xfId="1" applyNumberFormat="1" applyFont="1" applyFill="1" applyBorder="1" applyAlignment="1">
      <alignment horizontal="right" vertical="center" wrapText="1" readingOrder="1"/>
    </xf>
    <xf numFmtId="3" fontId="24" fillId="7" borderId="3" xfId="1" applyNumberFormat="1" applyFont="1" applyFill="1" applyBorder="1" applyAlignment="1">
      <alignment horizontal="right" vertical="center" wrapText="1" readingOrder="1"/>
    </xf>
    <xf numFmtId="49" fontId="20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2" fillId="0" borderId="3" xfId="1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2">
    <cellStyle name="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abSelected="1" workbookViewId="0">
      <selection activeCell="H31" sqref="H31"/>
    </sheetView>
  </sheetViews>
  <sheetFormatPr defaultRowHeight="15" x14ac:dyDescent="0.25"/>
  <cols>
    <col min="5" max="5" width="25.28515625" customWidth="1"/>
    <col min="6" max="7" width="11.28515625" customWidth="1"/>
    <col min="8" max="8" width="11" customWidth="1"/>
    <col min="9" max="9" width="11.7109375" customWidth="1"/>
    <col min="10" max="11" width="10.7109375" customWidth="1"/>
    <col min="12" max="12" width="9.7109375" customWidth="1"/>
    <col min="13" max="13" width="10.85546875" customWidth="1"/>
    <col min="14" max="14" width="11.7109375" customWidth="1"/>
    <col min="15" max="15" width="11.85546875" customWidth="1"/>
  </cols>
  <sheetData>
    <row r="1" spans="1:15" ht="42" customHeight="1" x14ac:dyDescent="0.25">
      <c r="A1" s="99" t="s">
        <v>152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 x14ac:dyDescent="0.2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1"/>
      <c r="N3" s="101"/>
      <c r="O3" s="101"/>
    </row>
    <row r="4" spans="1:15" ht="18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</row>
    <row r="5" spans="1:15" ht="18" customHeight="1" x14ac:dyDescent="0.25">
      <c r="A5" s="99" t="s">
        <v>39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18" x14ac:dyDescent="0.25">
      <c r="A6" s="1"/>
      <c r="B6" s="2"/>
      <c r="C6" s="2"/>
      <c r="D6" s="2"/>
      <c r="E6" s="7"/>
      <c r="F6" s="7"/>
      <c r="G6" s="8"/>
      <c r="H6" s="8"/>
      <c r="I6" s="8"/>
      <c r="J6" s="8"/>
      <c r="K6" s="8"/>
      <c r="L6" s="8"/>
      <c r="M6" s="8"/>
      <c r="N6" s="65" t="s">
        <v>68</v>
      </c>
      <c r="O6" s="38" t="s">
        <v>44</v>
      </c>
    </row>
    <row r="7" spans="1:15" ht="26.45" customHeight="1" x14ac:dyDescent="0.25">
      <c r="A7" s="29"/>
      <c r="B7" s="30"/>
      <c r="C7" s="30"/>
      <c r="D7" s="31"/>
      <c r="E7" s="32"/>
      <c r="F7" s="95" t="s">
        <v>41</v>
      </c>
      <c r="G7" s="96"/>
      <c r="H7" s="95" t="s">
        <v>42</v>
      </c>
      <c r="I7" s="96"/>
      <c r="J7" s="95" t="s">
        <v>47</v>
      </c>
      <c r="K7" s="96"/>
      <c r="L7" s="95" t="s">
        <v>48</v>
      </c>
      <c r="M7" s="96"/>
      <c r="N7" s="95" t="s">
        <v>49</v>
      </c>
      <c r="O7" s="96"/>
    </row>
    <row r="8" spans="1:15" s="57" customFormat="1" x14ac:dyDescent="0.25">
      <c r="A8" s="55"/>
      <c r="B8" s="31"/>
      <c r="C8" s="31"/>
      <c r="D8" s="31"/>
      <c r="E8" s="56"/>
      <c r="F8" s="54" t="s">
        <v>65</v>
      </c>
      <c r="G8" s="4" t="s">
        <v>66</v>
      </c>
      <c r="H8" s="4" t="s">
        <v>65</v>
      </c>
      <c r="I8" s="4" t="s">
        <v>66</v>
      </c>
      <c r="J8" s="4" t="s">
        <v>65</v>
      </c>
      <c r="K8" s="4" t="s">
        <v>66</v>
      </c>
      <c r="L8" s="4" t="s">
        <v>65</v>
      </c>
      <c r="M8" s="4" t="s">
        <v>66</v>
      </c>
      <c r="N8" s="4" t="s">
        <v>65</v>
      </c>
      <c r="O8" s="4" t="s">
        <v>66</v>
      </c>
    </row>
    <row r="9" spans="1:15" x14ac:dyDescent="0.25">
      <c r="A9" s="102" t="s">
        <v>0</v>
      </c>
      <c r="B9" s="103"/>
      <c r="C9" s="103"/>
      <c r="D9" s="103"/>
      <c r="E9" s="104"/>
      <c r="F9" s="33">
        <f>G9/$N$6</f>
        <v>237934.39909748489</v>
      </c>
      <c r="G9" s="33">
        <f>G10+G11</f>
        <v>1792716.73</v>
      </c>
      <c r="H9" s="33">
        <f>I9/$N$6</f>
        <v>350392.72679009888</v>
      </c>
      <c r="I9" s="33">
        <f t="shared" ref="I9:N9" si="0">I10+I11</f>
        <v>2640034</v>
      </c>
      <c r="J9" s="33">
        <f>J10</f>
        <v>378093</v>
      </c>
      <c r="K9" s="33">
        <f t="shared" si="0"/>
        <v>2848741.7085000002</v>
      </c>
      <c r="L9" s="33">
        <f t="shared" si="0"/>
        <v>347757</v>
      </c>
      <c r="M9" s="33">
        <f>L9*$N$6</f>
        <v>2620175.1165</v>
      </c>
      <c r="N9" s="33">
        <f t="shared" si="0"/>
        <v>347757</v>
      </c>
      <c r="O9" s="33">
        <f>N9*$N$6</f>
        <v>2620175.1165</v>
      </c>
    </row>
    <row r="10" spans="1:15" x14ac:dyDescent="0.25">
      <c r="A10" s="105" t="s">
        <v>1</v>
      </c>
      <c r="B10" s="98"/>
      <c r="C10" s="98"/>
      <c r="D10" s="98"/>
      <c r="E10" s="106"/>
      <c r="F10" s="34">
        <f t="shared" ref="F10:F15" si="1">G10/$N$6</f>
        <v>237934.39909748489</v>
      </c>
      <c r="G10" s="34">
        <v>1792716.73</v>
      </c>
      <c r="H10" s="34">
        <f t="shared" ref="H10:H15" si="2">I10/$N$6</f>
        <v>343092.97232729441</v>
      </c>
      <c r="I10" s="34">
        <v>2585034</v>
      </c>
      <c r="J10" s="34">
        <v>378093</v>
      </c>
      <c r="K10" s="34">
        <f>J10*N6</f>
        <v>2848741.7085000002</v>
      </c>
      <c r="L10" s="34">
        <v>347757</v>
      </c>
      <c r="M10" s="34">
        <f t="shared" ref="M10:M15" si="3">L10*$N$6</f>
        <v>2620175.1165</v>
      </c>
      <c r="N10" s="34">
        <v>347757</v>
      </c>
      <c r="O10" s="34">
        <f t="shared" ref="O10" si="4">N10*$N$6</f>
        <v>2620175.1165</v>
      </c>
    </row>
    <row r="11" spans="1:15" x14ac:dyDescent="0.25">
      <c r="A11" s="107" t="s">
        <v>2</v>
      </c>
      <c r="B11" s="106"/>
      <c r="C11" s="106"/>
      <c r="D11" s="106"/>
      <c r="E11" s="106"/>
      <c r="F11" s="34">
        <f t="shared" si="1"/>
        <v>0</v>
      </c>
      <c r="G11" s="34">
        <v>0</v>
      </c>
      <c r="H11" s="34">
        <f t="shared" si="2"/>
        <v>7299.7544628044325</v>
      </c>
      <c r="I11" s="34">
        <v>55000</v>
      </c>
      <c r="J11" s="34">
        <f t="shared" ref="J11:J15" si="5">K11/$N$6</f>
        <v>0</v>
      </c>
      <c r="K11" s="34">
        <v>0</v>
      </c>
      <c r="L11" s="34"/>
      <c r="M11" s="34">
        <f t="shared" si="3"/>
        <v>0</v>
      </c>
      <c r="N11" s="34"/>
      <c r="O11" s="34">
        <f t="shared" ref="O11" si="6">N11*$N$6</f>
        <v>0</v>
      </c>
    </row>
    <row r="12" spans="1:15" x14ac:dyDescent="0.25">
      <c r="A12" s="39" t="s">
        <v>3</v>
      </c>
      <c r="B12" s="40"/>
      <c r="C12" s="40"/>
      <c r="D12" s="40"/>
      <c r="E12" s="40"/>
      <c r="F12" s="33">
        <f t="shared" si="1"/>
        <v>296840.44063972391</v>
      </c>
      <c r="G12" s="33">
        <f>G13+G14</f>
        <v>2236544.2999999998</v>
      </c>
      <c r="H12" s="33">
        <f t="shared" si="2"/>
        <v>294959.5859048377</v>
      </c>
      <c r="I12" s="33">
        <f t="shared" ref="I12:N12" si="7">I13+I14</f>
        <v>2222373</v>
      </c>
      <c r="J12" s="33">
        <f t="shared" si="5"/>
        <v>378093</v>
      </c>
      <c r="K12" s="33">
        <f t="shared" si="7"/>
        <v>2848741.7085000002</v>
      </c>
      <c r="L12" s="33">
        <f t="shared" si="7"/>
        <v>347757</v>
      </c>
      <c r="M12" s="33">
        <f t="shared" si="3"/>
        <v>2620175.1165</v>
      </c>
      <c r="N12" s="33">
        <f t="shared" si="7"/>
        <v>347757</v>
      </c>
      <c r="O12" s="33">
        <f t="shared" ref="O12" si="8">N12*$N$6</f>
        <v>2620175.1165</v>
      </c>
    </row>
    <row r="13" spans="1:15" x14ac:dyDescent="0.25">
      <c r="A13" s="97" t="s">
        <v>4</v>
      </c>
      <c r="B13" s="98"/>
      <c r="C13" s="98"/>
      <c r="D13" s="98"/>
      <c r="E13" s="98"/>
      <c r="F13" s="34">
        <f t="shared" si="1"/>
        <v>296840.44063972391</v>
      </c>
      <c r="G13" s="34">
        <v>2236544.2999999998</v>
      </c>
      <c r="H13" s="34">
        <f t="shared" si="2"/>
        <v>263285.28767668724</v>
      </c>
      <c r="I13" s="34">
        <v>1983723</v>
      </c>
      <c r="J13" s="34">
        <v>357411</v>
      </c>
      <c r="K13" s="34">
        <f>J13*N6</f>
        <v>2692913.1795000001</v>
      </c>
      <c r="L13" s="34">
        <v>336210</v>
      </c>
      <c r="M13" s="34">
        <f t="shared" si="3"/>
        <v>2533174.2450000001</v>
      </c>
      <c r="N13" s="34">
        <v>336210</v>
      </c>
      <c r="O13" s="34">
        <f t="shared" ref="O13" si="9">N13*$N$6</f>
        <v>2533174.2450000001</v>
      </c>
    </row>
    <row r="14" spans="1:15" x14ac:dyDescent="0.25">
      <c r="A14" s="107" t="s">
        <v>5</v>
      </c>
      <c r="B14" s="106"/>
      <c r="C14" s="106"/>
      <c r="D14" s="106"/>
      <c r="E14" s="106"/>
      <c r="F14" s="34">
        <f t="shared" si="1"/>
        <v>0</v>
      </c>
      <c r="G14" s="34">
        <v>0</v>
      </c>
      <c r="H14" s="34">
        <f t="shared" si="2"/>
        <v>31674.298228150506</v>
      </c>
      <c r="I14" s="34">
        <v>238650</v>
      </c>
      <c r="J14" s="34">
        <v>20682</v>
      </c>
      <c r="K14" s="34">
        <f>J14*N6</f>
        <v>155828.52900000001</v>
      </c>
      <c r="L14" s="34">
        <v>11547</v>
      </c>
      <c r="M14" s="34">
        <f t="shared" si="3"/>
        <v>87000.871500000008</v>
      </c>
      <c r="N14" s="34">
        <v>11547</v>
      </c>
      <c r="O14" s="34">
        <f t="shared" ref="O14" si="10">N14*$N$6</f>
        <v>87000.871500000008</v>
      </c>
    </row>
    <row r="15" spans="1:15" x14ac:dyDescent="0.25">
      <c r="A15" s="109" t="s">
        <v>6</v>
      </c>
      <c r="B15" s="103"/>
      <c r="C15" s="103"/>
      <c r="D15" s="103"/>
      <c r="E15" s="103"/>
      <c r="F15" s="33">
        <f t="shared" si="1"/>
        <v>-58906.041542239029</v>
      </c>
      <c r="G15" s="33">
        <v>-443827.57</v>
      </c>
      <c r="H15" s="33">
        <f t="shared" si="2"/>
        <v>55433.140885261128</v>
      </c>
      <c r="I15" s="33">
        <f>I9-I12</f>
        <v>417661</v>
      </c>
      <c r="J15" s="33">
        <f t="shared" si="5"/>
        <v>0</v>
      </c>
      <c r="K15" s="33">
        <f>K9-K12</f>
        <v>0</v>
      </c>
      <c r="L15" s="33">
        <f t="shared" ref="L15:O15" si="11">L9-L12</f>
        <v>0</v>
      </c>
      <c r="M15" s="33">
        <f t="shared" si="3"/>
        <v>0</v>
      </c>
      <c r="N15" s="33">
        <f t="shared" ref="N15" si="12">N9-N12</f>
        <v>0</v>
      </c>
      <c r="O15" s="33">
        <f t="shared" si="11"/>
        <v>0</v>
      </c>
    </row>
    <row r="16" spans="1:15" ht="18" x14ac:dyDescent="0.25">
      <c r="A16" s="5"/>
      <c r="B16" s="9"/>
      <c r="C16" s="9"/>
      <c r="D16" s="9"/>
      <c r="E16" s="9"/>
      <c r="F16" s="9"/>
      <c r="G16" s="9"/>
      <c r="H16" s="9"/>
      <c r="I16" s="9"/>
      <c r="J16" s="9"/>
      <c r="K16" s="3"/>
      <c r="L16" s="3"/>
      <c r="M16" s="3"/>
      <c r="N16" s="3"/>
      <c r="O16" s="3"/>
    </row>
    <row r="17" spans="1:15" ht="18" customHeight="1" x14ac:dyDescent="0.25">
      <c r="A17" s="99" t="s">
        <v>40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ht="18" x14ac:dyDescent="0.25">
      <c r="A18" s="5"/>
      <c r="B18" s="9"/>
      <c r="C18" s="9"/>
      <c r="D18" s="9"/>
      <c r="E18" s="9"/>
      <c r="F18" s="9"/>
      <c r="G18" s="9"/>
      <c r="H18" s="9"/>
      <c r="I18" s="9"/>
      <c r="J18" s="9"/>
      <c r="K18" s="3"/>
      <c r="L18" s="3"/>
      <c r="M18" s="3"/>
      <c r="N18" s="3"/>
      <c r="O18" s="3"/>
    </row>
    <row r="19" spans="1:15" ht="26.45" customHeight="1" x14ac:dyDescent="0.25">
      <c r="A19" s="29"/>
      <c r="B19" s="30"/>
      <c r="C19" s="30"/>
      <c r="D19" s="31"/>
      <c r="E19" s="32"/>
      <c r="F19" s="95" t="s">
        <v>12</v>
      </c>
      <c r="G19" s="96"/>
      <c r="H19" s="95" t="s">
        <v>13</v>
      </c>
      <c r="I19" s="96"/>
      <c r="J19" s="95" t="s">
        <v>47</v>
      </c>
      <c r="K19" s="96"/>
      <c r="L19" s="95" t="s">
        <v>48</v>
      </c>
      <c r="M19" s="96"/>
      <c r="N19" s="95" t="s">
        <v>49</v>
      </c>
      <c r="O19" s="96"/>
    </row>
    <row r="20" spans="1:15" x14ac:dyDescent="0.25">
      <c r="A20" s="29"/>
      <c r="B20" s="30"/>
      <c r="C20" s="30"/>
      <c r="D20" s="31"/>
      <c r="E20" s="32"/>
      <c r="F20" s="54" t="s">
        <v>65</v>
      </c>
      <c r="G20" s="4" t="s">
        <v>66</v>
      </c>
      <c r="H20" s="4" t="s">
        <v>65</v>
      </c>
      <c r="I20" s="4" t="s">
        <v>66</v>
      </c>
      <c r="J20" s="4" t="s">
        <v>65</v>
      </c>
      <c r="K20" s="4" t="s">
        <v>66</v>
      </c>
      <c r="L20" s="4" t="s">
        <v>65</v>
      </c>
      <c r="M20" s="4" t="s">
        <v>66</v>
      </c>
      <c r="N20" s="4" t="s">
        <v>65</v>
      </c>
      <c r="O20" s="4" t="s">
        <v>66</v>
      </c>
    </row>
    <row r="21" spans="1:15" ht="15.75" customHeight="1" x14ac:dyDescent="0.25">
      <c r="A21" s="105" t="s">
        <v>8</v>
      </c>
      <c r="B21" s="108"/>
      <c r="C21" s="108"/>
      <c r="D21" s="108"/>
      <c r="E21" s="108"/>
      <c r="F21" s="53"/>
      <c r="G21" s="34"/>
      <c r="H21" s="34"/>
      <c r="I21" s="34"/>
      <c r="J21" s="34"/>
      <c r="K21" s="34"/>
      <c r="L21" s="34"/>
      <c r="M21" s="34"/>
      <c r="N21" s="34"/>
      <c r="O21" s="34"/>
    </row>
    <row r="22" spans="1:15" x14ac:dyDescent="0.25">
      <c r="A22" s="105" t="s">
        <v>9</v>
      </c>
      <c r="B22" s="98"/>
      <c r="C22" s="98"/>
      <c r="D22" s="98"/>
      <c r="E22" s="98"/>
      <c r="F22" s="52"/>
      <c r="G22" s="34"/>
      <c r="H22" s="34"/>
      <c r="I22" s="34"/>
      <c r="J22" s="34"/>
      <c r="K22" s="34"/>
      <c r="L22" s="34"/>
      <c r="M22" s="34"/>
      <c r="N22" s="34"/>
      <c r="O22" s="34"/>
    </row>
    <row r="23" spans="1:15" x14ac:dyDescent="0.25">
      <c r="A23" s="109" t="s">
        <v>10</v>
      </c>
      <c r="B23" s="103"/>
      <c r="C23" s="103"/>
      <c r="D23" s="103"/>
      <c r="E23" s="103"/>
      <c r="F23" s="58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ht="18" x14ac:dyDescent="0.25">
      <c r="A24" s="25"/>
      <c r="B24" s="9"/>
      <c r="C24" s="9"/>
      <c r="D24" s="9"/>
      <c r="E24" s="9"/>
      <c r="F24" s="9"/>
      <c r="G24" s="9"/>
      <c r="H24" s="9"/>
      <c r="I24" s="9"/>
      <c r="J24" s="9"/>
      <c r="K24" s="3"/>
      <c r="L24" s="3"/>
      <c r="M24" s="3"/>
      <c r="N24" s="3"/>
      <c r="O24" s="3"/>
    </row>
    <row r="25" spans="1:15" ht="18" customHeight="1" x14ac:dyDescent="0.25">
      <c r="A25" s="99" t="s">
        <v>54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1:15" ht="18" x14ac:dyDescent="0.25">
      <c r="A26" s="25"/>
      <c r="B26" s="9"/>
      <c r="C26" s="9"/>
      <c r="D26" s="9"/>
      <c r="E26" s="9"/>
      <c r="F26" s="9"/>
      <c r="G26" s="9"/>
      <c r="H26" s="9"/>
      <c r="I26" s="9"/>
      <c r="J26" s="9"/>
      <c r="K26" s="3"/>
      <c r="L26" s="3"/>
      <c r="M26" s="3"/>
      <c r="N26" s="3"/>
      <c r="O26" s="3"/>
    </row>
    <row r="27" spans="1:15" ht="26.45" customHeight="1" x14ac:dyDescent="0.25">
      <c r="A27" s="29"/>
      <c r="B27" s="30"/>
      <c r="C27" s="30"/>
      <c r="D27" s="31"/>
      <c r="E27" s="32"/>
      <c r="F27" s="95" t="s">
        <v>12</v>
      </c>
      <c r="G27" s="96"/>
      <c r="H27" s="95" t="s">
        <v>13</v>
      </c>
      <c r="I27" s="96"/>
      <c r="J27" s="95" t="s">
        <v>47</v>
      </c>
      <c r="K27" s="96"/>
      <c r="L27" s="95" t="s">
        <v>48</v>
      </c>
      <c r="M27" s="96"/>
      <c r="N27" s="95" t="s">
        <v>49</v>
      </c>
      <c r="O27" s="96"/>
    </row>
    <row r="28" spans="1:15" x14ac:dyDescent="0.25">
      <c r="A28" s="29"/>
      <c r="B28" s="30"/>
      <c r="C28" s="30"/>
      <c r="D28" s="31"/>
      <c r="E28" s="32"/>
      <c r="F28" s="54" t="s">
        <v>65</v>
      </c>
      <c r="G28" s="4" t="s">
        <v>66</v>
      </c>
      <c r="H28" s="4" t="s">
        <v>65</v>
      </c>
      <c r="I28" s="4" t="s">
        <v>66</v>
      </c>
      <c r="J28" s="4" t="s">
        <v>65</v>
      </c>
      <c r="K28" s="4" t="s">
        <v>66</v>
      </c>
      <c r="L28" s="4" t="s">
        <v>65</v>
      </c>
      <c r="M28" s="4" t="s">
        <v>66</v>
      </c>
      <c r="N28" s="4" t="s">
        <v>65</v>
      </c>
      <c r="O28" s="4" t="s">
        <v>66</v>
      </c>
    </row>
    <row r="29" spans="1:15" x14ac:dyDescent="0.25">
      <c r="A29" s="112" t="s">
        <v>43</v>
      </c>
      <c r="B29" s="113"/>
      <c r="C29" s="113"/>
      <c r="D29" s="113"/>
      <c r="E29" s="113"/>
      <c r="F29" s="61">
        <f>G29/N6</f>
        <v>3472.9497644170146</v>
      </c>
      <c r="G29" s="36">
        <v>26166.94</v>
      </c>
      <c r="H29" s="36">
        <f>I29/N6</f>
        <v>-55433.140885261128</v>
      </c>
      <c r="I29" s="36">
        <v>-417661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7">
        <v>0</v>
      </c>
    </row>
    <row r="30" spans="1:15" ht="30" customHeight="1" x14ac:dyDescent="0.25">
      <c r="A30" s="114" t="s">
        <v>7</v>
      </c>
      <c r="B30" s="115"/>
      <c r="C30" s="115"/>
      <c r="D30" s="115"/>
      <c r="E30" s="115"/>
      <c r="F30" s="59">
        <f>G30/N6</f>
        <v>3472.9497644170146</v>
      </c>
      <c r="G30" s="60">
        <v>26166.94</v>
      </c>
      <c r="H30" s="59">
        <f>I30/N6</f>
        <v>-55433.140885261128</v>
      </c>
      <c r="I30" s="60">
        <v>-417661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5">
        <v>0</v>
      </c>
    </row>
    <row r="33" spans="1:15" x14ac:dyDescent="0.25">
      <c r="A33" s="97" t="s">
        <v>11</v>
      </c>
      <c r="B33" s="98"/>
      <c r="C33" s="98"/>
      <c r="D33" s="98"/>
      <c r="E33" s="98"/>
      <c r="F33" s="52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</row>
    <row r="34" spans="1:15" ht="11.25" customHeight="1" x14ac:dyDescent="0.25">
      <c r="A34" s="20"/>
      <c r="B34" s="21"/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29.25" customHeight="1" x14ac:dyDescent="0.25">
      <c r="A35" s="110" t="s">
        <v>55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</row>
    <row r="36" spans="1:15" ht="8.25" customHeight="1" x14ac:dyDescent="0.25"/>
    <row r="37" spans="1:15" x14ac:dyDescent="0.25">
      <c r="A37" s="110" t="s">
        <v>45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</row>
    <row r="38" spans="1:15" ht="8.25" customHeight="1" x14ac:dyDescent="0.25"/>
    <row r="39" spans="1:15" ht="29.25" customHeight="1" x14ac:dyDescent="0.25">
      <c r="A39" s="110" t="s">
        <v>46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</row>
  </sheetData>
  <mergeCells count="35">
    <mergeCell ref="A39:O39"/>
    <mergeCell ref="A25:O25"/>
    <mergeCell ref="A35:O35"/>
    <mergeCell ref="A33:E33"/>
    <mergeCell ref="A37:O37"/>
    <mergeCell ref="A29:E29"/>
    <mergeCell ref="A30:E30"/>
    <mergeCell ref="F27:G27"/>
    <mergeCell ref="H27:I27"/>
    <mergeCell ref="J27:K27"/>
    <mergeCell ref="L27:M27"/>
    <mergeCell ref="N27:O27"/>
    <mergeCell ref="A21:E21"/>
    <mergeCell ref="A22:E22"/>
    <mergeCell ref="A23:E23"/>
    <mergeCell ref="A14:E14"/>
    <mergeCell ref="A15:E15"/>
    <mergeCell ref="A13:E13"/>
    <mergeCell ref="A5:O5"/>
    <mergeCell ref="A17:O17"/>
    <mergeCell ref="A1:O1"/>
    <mergeCell ref="A3:O3"/>
    <mergeCell ref="A9:E9"/>
    <mergeCell ref="A10:E10"/>
    <mergeCell ref="A11:E11"/>
    <mergeCell ref="F7:G7"/>
    <mergeCell ref="H7:I7"/>
    <mergeCell ref="J7:K7"/>
    <mergeCell ref="L7:M7"/>
    <mergeCell ref="N7:O7"/>
    <mergeCell ref="F19:G19"/>
    <mergeCell ref="H19:I19"/>
    <mergeCell ref="J19:K19"/>
    <mergeCell ref="L19:M19"/>
    <mergeCell ref="N19:O19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A2" workbookViewId="0">
      <selection activeCell="K20" sqref="K2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6.42578125" customWidth="1"/>
    <col min="5" max="5" width="11" customWidth="1"/>
    <col min="6" max="6" width="11.42578125" customWidth="1"/>
    <col min="7" max="7" width="10.85546875" customWidth="1"/>
    <col min="8" max="8" width="11" customWidth="1"/>
    <col min="9" max="9" width="12.28515625" customWidth="1"/>
    <col min="10" max="10" width="13" customWidth="1"/>
    <col min="11" max="11" width="12.5703125" customWidth="1"/>
  </cols>
  <sheetData>
    <row r="1" spans="1:11" ht="42" customHeight="1" x14ac:dyDescent="0.25">
      <c r="A1" s="99" t="s">
        <v>152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5.75" x14ac:dyDescent="0.25">
      <c r="A3" s="99" t="s">
        <v>33</v>
      </c>
      <c r="B3" s="99"/>
      <c r="C3" s="99"/>
      <c r="D3" s="99"/>
      <c r="E3" s="99"/>
      <c r="F3" s="99"/>
      <c r="G3" s="99"/>
      <c r="H3" s="99"/>
      <c r="I3" s="99"/>
      <c r="J3" s="101"/>
      <c r="K3" s="101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5"/>
      <c r="J4" s="6"/>
      <c r="K4" s="6"/>
    </row>
    <row r="5" spans="1:11" ht="18" customHeight="1" x14ac:dyDescent="0.25">
      <c r="A5" s="99" t="s">
        <v>15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8" x14ac:dyDescent="0.25">
      <c r="A6" s="5"/>
      <c r="B6" s="5"/>
      <c r="C6" s="5"/>
      <c r="D6" s="5"/>
      <c r="E6" s="5"/>
      <c r="F6" s="5"/>
      <c r="G6" s="5"/>
      <c r="H6" s="5"/>
      <c r="I6" s="5"/>
      <c r="J6" s="6"/>
      <c r="K6" s="6"/>
    </row>
    <row r="7" spans="1:11" ht="15.75" x14ac:dyDescent="0.25">
      <c r="A7" s="99" t="s">
        <v>1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8" x14ac:dyDescent="0.25">
      <c r="A8" s="5"/>
      <c r="B8" s="5"/>
      <c r="C8" s="5"/>
      <c r="D8" s="5"/>
      <c r="E8" s="5"/>
      <c r="F8" s="5"/>
      <c r="G8" s="5"/>
      <c r="H8" s="5"/>
      <c r="I8" s="5"/>
      <c r="J8" s="6" t="s">
        <v>67</v>
      </c>
      <c r="K8" s="49" t="s">
        <v>68</v>
      </c>
    </row>
    <row r="9" spans="1:11" ht="25.5" x14ac:dyDescent="0.25">
      <c r="A9" s="24" t="s">
        <v>16</v>
      </c>
      <c r="B9" s="23" t="s">
        <v>17</v>
      </c>
      <c r="C9" s="23" t="s">
        <v>18</v>
      </c>
      <c r="D9" s="23" t="s">
        <v>14</v>
      </c>
      <c r="E9" s="119" t="s">
        <v>12</v>
      </c>
      <c r="F9" s="120"/>
      <c r="G9" s="119" t="s">
        <v>13</v>
      </c>
      <c r="H9" s="120"/>
      <c r="I9" s="24" t="s">
        <v>47</v>
      </c>
      <c r="J9" s="24" t="s">
        <v>48</v>
      </c>
      <c r="K9" s="24" t="s">
        <v>49</v>
      </c>
    </row>
    <row r="10" spans="1:11" x14ac:dyDescent="0.25">
      <c r="A10" s="24"/>
      <c r="B10" s="23"/>
      <c r="C10" s="23"/>
      <c r="D10" s="23"/>
      <c r="E10" s="23" t="s">
        <v>65</v>
      </c>
      <c r="F10" s="23" t="s">
        <v>66</v>
      </c>
      <c r="G10" s="23" t="s">
        <v>65</v>
      </c>
      <c r="H10" s="24" t="s">
        <v>66</v>
      </c>
      <c r="I10" s="24" t="s">
        <v>65</v>
      </c>
      <c r="J10" s="24" t="s">
        <v>65</v>
      </c>
      <c r="K10" s="24" t="s">
        <v>65</v>
      </c>
    </row>
    <row r="11" spans="1:11" ht="15.75" customHeight="1" x14ac:dyDescent="0.25">
      <c r="A11" s="13">
        <v>6</v>
      </c>
      <c r="B11" s="13"/>
      <c r="C11" s="13"/>
      <c r="D11" s="13" t="s">
        <v>19</v>
      </c>
      <c r="E11" s="43">
        <f>E12+E14+E16+E18+E21</f>
        <v>237934.48669453844</v>
      </c>
      <c r="F11" s="43">
        <f>F12+F14+F16+F18+F21</f>
        <v>1792717.3900000001</v>
      </c>
      <c r="G11" s="43">
        <f>H11/$K$8</f>
        <v>343092.97232729441</v>
      </c>
      <c r="H11" s="43">
        <f>H12+H14+H16+H18+H21</f>
        <v>2585034</v>
      </c>
      <c r="I11" s="43">
        <f>I12+I16+I18+I21</f>
        <v>378093</v>
      </c>
      <c r="J11" s="43">
        <f>J12+J16+J18+J21</f>
        <v>347757</v>
      </c>
      <c r="K11" s="43">
        <f>K12+K16+K18+K21</f>
        <v>347757</v>
      </c>
    </row>
    <row r="12" spans="1:11" ht="38.25" x14ac:dyDescent="0.25">
      <c r="A12" s="13"/>
      <c r="B12" s="13">
        <v>63</v>
      </c>
      <c r="C12" s="13"/>
      <c r="D12" s="13" t="s">
        <v>51</v>
      </c>
      <c r="E12" s="50">
        <f>E13</f>
        <v>31251.045192116264</v>
      </c>
      <c r="F12" s="50">
        <f t="shared" ref="F12:K12" si="0">F13</f>
        <v>235461</v>
      </c>
      <c r="G12" s="50">
        <f t="shared" si="0"/>
        <v>82532.61663016789</v>
      </c>
      <c r="H12" s="50">
        <f t="shared" si="0"/>
        <v>621842</v>
      </c>
      <c r="I12" s="50">
        <f t="shared" si="0"/>
        <v>39627</v>
      </c>
      <c r="J12" s="50">
        <f t="shared" si="0"/>
        <v>9291</v>
      </c>
      <c r="K12" s="50">
        <f t="shared" si="0"/>
        <v>9291</v>
      </c>
    </row>
    <row r="13" spans="1:11" x14ac:dyDescent="0.25">
      <c r="A13" s="14"/>
      <c r="B13" s="14"/>
      <c r="C13" s="15" t="s">
        <v>77</v>
      </c>
      <c r="D13" s="41" t="s">
        <v>62</v>
      </c>
      <c r="E13" s="51">
        <f t="shared" ref="E13:E23" si="1">F13/$K$8</f>
        <v>31251.045192116264</v>
      </c>
      <c r="F13" s="10">
        <v>235461</v>
      </c>
      <c r="G13" s="11">
        <f t="shared" ref="G13:G25" si="2">H13/$K$8</f>
        <v>82532.61663016789</v>
      </c>
      <c r="H13" s="67">
        <v>621842</v>
      </c>
      <c r="I13" s="11">
        <v>39627</v>
      </c>
      <c r="J13" s="11">
        <v>9291</v>
      </c>
      <c r="K13" s="11">
        <v>9291</v>
      </c>
    </row>
    <row r="14" spans="1:11" x14ac:dyDescent="0.25">
      <c r="A14" s="14"/>
      <c r="B14" s="28">
        <v>64</v>
      </c>
      <c r="C14" s="15"/>
      <c r="D14" s="47" t="s">
        <v>57</v>
      </c>
      <c r="E14" s="51">
        <f t="shared" si="1"/>
        <v>3.848961444024155E-2</v>
      </c>
      <c r="F14" s="10">
        <v>0.28999999999999998</v>
      </c>
      <c r="G14" s="11">
        <f t="shared" si="2"/>
        <v>0</v>
      </c>
      <c r="H14" s="11"/>
      <c r="I14" s="11"/>
      <c r="J14" s="11"/>
      <c r="K14" s="11"/>
    </row>
    <row r="15" spans="1:11" x14ac:dyDescent="0.25">
      <c r="A15" s="14"/>
      <c r="B15" s="28"/>
      <c r="C15" s="15"/>
      <c r="D15" s="41"/>
      <c r="E15" s="51">
        <f t="shared" si="1"/>
        <v>0</v>
      </c>
      <c r="F15" s="10"/>
      <c r="G15" s="11">
        <f t="shared" si="2"/>
        <v>0</v>
      </c>
      <c r="H15" s="11"/>
      <c r="I15" s="11"/>
      <c r="J15" s="11"/>
      <c r="K15" s="11"/>
    </row>
    <row r="16" spans="1:11" ht="28.5" customHeight="1" x14ac:dyDescent="0.25">
      <c r="A16" s="14"/>
      <c r="B16" s="28">
        <v>65</v>
      </c>
      <c r="C16" s="46"/>
      <c r="D16" s="48" t="s">
        <v>58</v>
      </c>
      <c r="E16" s="50">
        <f>E17</f>
        <v>6881.6776162983606</v>
      </c>
      <c r="F16" s="50">
        <f t="shared" ref="F16:K16" si="3">F17</f>
        <v>51850</v>
      </c>
      <c r="G16" s="50">
        <f t="shared" si="3"/>
        <v>8892.428163779945</v>
      </c>
      <c r="H16" s="50">
        <f t="shared" si="3"/>
        <v>67000</v>
      </c>
      <c r="I16" s="50">
        <f t="shared" si="3"/>
        <v>21236</v>
      </c>
      <c r="J16" s="50">
        <f t="shared" si="3"/>
        <v>21236</v>
      </c>
      <c r="K16" s="50">
        <f t="shared" si="3"/>
        <v>21236</v>
      </c>
    </row>
    <row r="17" spans="1:11" x14ac:dyDescent="0.25">
      <c r="A17" s="14"/>
      <c r="B17" s="28"/>
      <c r="C17" s="15" t="s">
        <v>75</v>
      </c>
      <c r="D17" s="41" t="s">
        <v>64</v>
      </c>
      <c r="E17" s="51">
        <f t="shared" si="1"/>
        <v>6881.6776162983606</v>
      </c>
      <c r="F17" s="10">
        <v>51850</v>
      </c>
      <c r="G17" s="51">
        <f>H17/$K$8</f>
        <v>8892.428163779945</v>
      </c>
      <c r="H17" s="67">
        <v>67000</v>
      </c>
      <c r="I17" s="11">
        <v>21236</v>
      </c>
      <c r="J17" s="11">
        <v>21236</v>
      </c>
      <c r="K17" s="11">
        <v>21236</v>
      </c>
    </row>
    <row r="18" spans="1:11" ht="39.75" customHeight="1" x14ac:dyDescent="0.25">
      <c r="A18" s="14"/>
      <c r="B18" s="28">
        <v>66</v>
      </c>
      <c r="C18" s="46"/>
      <c r="D18" s="48" t="s">
        <v>59</v>
      </c>
      <c r="E18" s="50">
        <f>E19+E20</f>
        <v>47806.241953679739</v>
      </c>
      <c r="F18" s="50">
        <f t="shared" ref="F18:K18" si="4">F19+F20</f>
        <v>360196.13</v>
      </c>
      <c r="G18" s="50">
        <f t="shared" si="4"/>
        <v>39811.268166434398</v>
      </c>
      <c r="H18" s="50">
        <f t="shared" si="4"/>
        <v>299958</v>
      </c>
      <c r="I18" s="50">
        <f t="shared" si="4"/>
        <v>65124</v>
      </c>
      <c r="J18" s="50">
        <f t="shared" si="4"/>
        <v>65124</v>
      </c>
      <c r="K18" s="50">
        <f t="shared" si="4"/>
        <v>65124</v>
      </c>
    </row>
    <row r="19" spans="1:11" ht="16.5" customHeight="1" x14ac:dyDescent="0.25">
      <c r="A19" s="14"/>
      <c r="B19" s="28"/>
      <c r="C19" s="15" t="s">
        <v>74</v>
      </c>
      <c r="D19" s="19" t="s">
        <v>38</v>
      </c>
      <c r="E19" s="51">
        <f t="shared" si="1"/>
        <v>43160.943659167824</v>
      </c>
      <c r="F19" s="10">
        <v>325196.13</v>
      </c>
      <c r="G19" s="51">
        <f t="shared" si="2"/>
        <v>39811.268166434398</v>
      </c>
      <c r="H19" s="67">
        <v>299958</v>
      </c>
      <c r="I19" s="11">
        <v>65124</v>
      </c>
      <c r="J19" s="11">
        <v>65124</v>
      </c>
      <c r="K19" s="11">
        <v>65124</v>
      </c>
    </row>
    <row r="20" spans="1:11" x14ac:dyDescent="0.25">
      <c r="A20" s="14"/>
      <c r="B20" s="28"/>
      <c r="C20" s="66" t="s">
        <v>78</v>
      </c>
      <c r="D20" s="41" t="s">
        <v>63</v>
      </c>
      <c r="E20" s="51">
        <f t="shared" si="1"/>
        <v>4645.298294511912</v>
      </c>
      <c r="F20" s="10">
        <v>35000</v>
      </c>
      <c r="G20" s="51">
        <f t="shared" si="2"/>
        <v>0</v>
      </c>
      <c r="H20" s="11"/>
      <c r="I20" s="11"/>
      <c r="J20" s="11"/>
      <c r="K20" s="11"/>
    </row>
    <row r="21" spans="1:11" ht="51" x14ac:dyDescent="0.25">
      <c r="A21" s="14"/>
      <c r="B21" s="28">
        <v>67</v>
      </c>
      <c r="C21" s="15"/>
      <c r="D21" s="13" t="s">
        <v>52</v>
      </c>
      <c r="E21" s="50">
        <f>E22</f>
        <v>151995.48344282963</v>
      </c>
      <c r="F21" s="50">
        <f t="shared" ref="F21:K21" si="5">F22</f>
        <v>1145209.97</v>
      </c>
      <c r="G21" s="50">
        <f t="shared" si="5"/>
        <v>211856.65936691218</v>
      </c>
      <c r="H21" s="50">
        <f t="shared" si="5"/>
        <v>1596234</v>
      </c>
      <c r="I21" s="50">
        <f t="shared" si="5"/>
        <v>252106</v>
      </c>
      <c r="J21" s="50">
        <f t="shared" si="5"/>
        <v>252106</v>
      </c>
      <c r="K21" s="50">
        <f t="shared" si="5"/>
        <v>252106</v>
      </c>
    </row>
    <row r="22" spans="1:11" x14ac:dyDescent="0.25">
      <c r="A22" s="14"/>
      <c r="B22" s="14"/>
      <c r="C22" s="15" t="s">
        <v>73</v>
      </c>
      <c r="D22" s="19" t="s">
        <v>20</v>
      </c>
      <c r="E22" s="51">
        <f t="shared" si="1"/>
        <v>151995.48344282963</v>
      </c>
      <c r="F22" s="10">
        <v>1145209.97</v>
      </c>
      <c r="G22" s="51">
        <f t="shared" si="2"/>
        <v>211856.65936691218</v>
      </c>
      <c r="H22" s="67">
        <v>1596234</v>
      </c>
      <c r="I22" s="11">
        <v>252106</v>
      </c>
      <c r="J22" s="11">
        <v>252106</v>
      </c>
      <c r="K22" s="11">
        <v>252106</v>
      </c>
    </row>
    <row r="23" spans="1:11" ht="25.5" x14ac:dyDescent="0.25">
      <c r="A23" s="16">
        <v>7</v>
      </c>
      <c r="B23" s="16"/>
      <c r="C23" s="16"/>
      <c r="D23" s="26" t="s">
        <v>21</v>
      </c>
      <c r="E23" s="43">
        <f t="shared" si="1"/>
        <v>0</v>
      </c>
      <c r="F23" s="43">
        <f>F24</f>
        <v>0</v>
      </c>
      <c r="G23" s="43">
        <f t="shared" si="2"/>
        <v>7299.7544628044325</v>
      </c>
      <c r="H23" s="43">
        <f>H24</f>
        <v>55000</v>
      </c>
      <c r="I23" s="43">
        <f t="shared" ref="I23:K24" si="6">I24</f>
        <v>0</v>
      </c>
      <c r="J23" s="43">
        <f t="shared" si="6"/>
        <v>0</v>
      </c>
      <c r="K23" s="43">
        <f t="shared" si="6"/>
        <v>0</v>
      </c>
    </row>
    <row r="24" spans="1:11" ht="35.25" customHeight="1" x14ac:dyDescent="0.25">
      <c r="A24" s="17"/>
      <c r="B24" s="13">
        <v>72</v>
      </c>
      <c r="C24" s="13"/>
      <c r="D24" s="26" t="s">
        <v>50</v>
      </c>
      <c r="E24" s="43">
        <f>E25</f>
        <v>0</v>
      </c>
      <c r="F24" s="43">
        <f>F25</f>
        <v>0</v>
      </c>
      <c r="G24" s="43">
        <f>G25</f>
        <v>7299.7544628044325</v>
      </c>
      <c r="H24" s="43">
        <f t="shared" ref="H24" si="7">H25</f>
        <v>55000</v>
      </c>
      <c r="I24" s="43">
        <f t="shared" si="6"/>
        <v>0</v>
      </c>
      <c r="J24" s="43">
        <f t="shared" si="6"/>
        <v>0</v>
      </c>
      <c r="K24" s="43">
        <f t="shared" si="6"/>
        <v>0</v>
      </c>
    </row>
    <row r="25" spans="1:11" ht="40.5" customHeight="1" x14ac:dyDescent="0.25">
      <c r="A25" s="17"/>
      <c r="B25" s="17"/>
      <c r="C25" s="15" t="s">
        <v>79</v>
      </c>
      <c r="D25" s="19" t="s">
        <v>70</v>
      </c>
      <c r="E25" s="10"/>
      <c r="F25" s="10"/>
      <c r="G25" s="11">
        <f t="shared" si="2"/>
        <v>7299.7544628044325</v>
      </c>
      <c r="H25" s="11">
        <v>55000</v>
      </c>
      <c r="I25" s="11"/>
      <c r="J25" s="11"/>
      <c r="K25" s="11"/>
    </row>
    <row r="26" spans="1:11" ht="24" customHeight="1" x14ac:dyDescent="0.25">
      <c r="A26" s="122" t="s">
        <v>71</v>
      </c>
      <c r="B26" s="123"/>
      <c r="C26" s="123"/>
      <c r="D26" s="124"/>
      <c r="E26" s="50">
        <f t="shared" ref="E26:K26" si="8">E11+E23</f>
        <v>237934.48669453844</v>
      </c>
      <c r="F26" s="50">
        <f t="shared" si="8"/>
        <v>1792717.3900000001</v>
      </c>
      <c r="G26" s="50">
        <f t="shared" si="8"/>
        <v>350392.72679009882</v>
      </c>
      <c r="H26" s="50">
        <f t="shared" si="8"/>
        <v>2640034</v>
      </c>
      <c r="I26" s="50">
        <f t="shared" si="8"/>
        <v>378093</v>
      </c>
      <c r="J26" s="50">
        <f t="shared" si="8"/>
        <v>347757</v>
      </c>
      <c r="K26" s="50">
        <f t="shared" si="8"/>
        <v>347757</v>
      </c>
    </row>
    <row r="28" spans="1:11" ht="15.75" x14ac:dyDescent="0.25">
      <c r="A28" s="99" t="s">
        <v>22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18" x14ac:dyDescent="0.2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</row>
    <row r="30" spans="1:11" ht="25.5" x14ac:dyDescent="0.25">
      <c r="A30" s="24" t="s">
        <v>16</v>
      </c>
      <c r="B30" s="23" t="s">
        <v>17</v>
      </c>
      <c r="C30" s="23" t="s">
        <v>18</v>
      </c>
      <c r="D30" s="23" t="s">
        <v>23</v>
      </c>
      <c r="E30" s="119" t="s">
        <v>12</v>
      </c>
      <c r="F30" s="120"/>
      <c r="G30" s="119" t="s">
        <v>13</v>
      </c>
      <c r="H30" s="120"/>
      <c r="I30" s="24" t="s">
        <v>47</v>
      </c>
      <c r="J30" s="24" t="s">
        <v>48</v>
      </c>
      <c r="K30" s="24" t="s">
        <v>49</v>
      </c>
    </row>
    <row r="31" spans="1:11" x14ac:dyDescent="0.25">
      <c r="A31" s="24"/>
      <c r="B31" s="23"/>
      <c r="C31" s="23"/>
      <c r="D31" s="23"/>
      <c r="E31" s="23" t="s">
        <v>65</v>
      </c>
      <c r="F31" s="23" t="s">
        <v>66</v>
      </c>
      <c r="G31" s="23" t="s">
        <v>65</v>
      </c>
      <c r="H31" s="24" t="s">
        <v>66</v>
      </c>
      <c r="I31" s="24" t="s">
        <v>65</v>
      </c>
      <c r="J31" s="24" t="s">
        <v>65</v>
      </c>
      <c r="K31" s="24" t="s">
        <v>65</v>
      </c>
    </row>
    <row r="32" spans="1:11" ht="15.75" customHeight="1" x14ac:dyDescent="0.25">
      <c r="A32" s="13">
        <v>3</v>
      </c>
      <c r="B32" s="13"/>
      <c r="C32" s="13"/>
      <c r="D32" s="13" t="s">
        <v>24</v>
      </c>
      <c r="E32" s="50">
        <f>F32/$K$8</f>
        <v>296840.4565664609</v>
      </c>
      <c r="F32" s="43">
        <f>F33+F37+F44+F48</f>
        <v>2236544.42</v>
      </c>
      <c r="G32" s="43">
        <f>H32/$K$8</f>
        <v>263285.28767668724</v>
      </c>
      <c r="H32" s="43">
        <f>H33+H37+H44+H48</f>
        <v>1983723</v>
      </c>
      <c r="I32" s="43">
        <f>I33+I37+I44+I48</f>
        <v>357411</v>
      </c>
      <c r="J32" s="43">
        <f>J33+J37+J44+J48</f>
        <v>336210</v>
      </c>
      <c r="K32" s="43">
        <f>K33+K37+K44+K48</f>
        <v>336210</v>
      </c>
    </row>
    <row r="33" spans="1:11" ht="15.75" customHeight="1" x14ac:dyDescent="0.25">
      <c r="A33" s="13"/>
      <c r="B33" s="13">
        <v>31</v>
      </c>
      <c r="C33" s="13"/>
      <c r="D33" s="13" t="s">
        <v>25</v>
      </c>
      <c r="E33" s="50">
        <f t="shared" ref="E33:E52" si="9">F33/$K$8</f>
        <v>173137.32165372616</v>
      </c>
      <c r="F33" s="44">
        <f>F34+F35+F36</f>
        <v>1304503.1499999999</v>
      </c>
      <c r="G33" s="43">
        <f t="shared" ref="G33:G57" si="10">H33/$K$8</f>
        <v>151130.53288207579</v>
      </c>
      <c r="H33" s="43">
        <f>SUM(H34:H36)</f>
        <v>1138693</v>
      </c>
      <c r="I33" s="43">
        <f>I34+I35</f>
        <v>188067</v>
      </c>
      <c r="J33" s="43">
        <f t="shared" ref="J33:K33" si="11">J34+J35</f>
        <v>188067</v>
      </c>
      <c r="K33" s="43">
        <f t="shared" si="11"/>
        <v>188067</v>
      </c>
    </row>
    <row r="34" spans="1:11" x14ac:dyDescent="0.25">
      <c r="A34" s="14"/>
      <c r="B34" s="14"/>
      <c r="C34" s="15" t="s">
        <v>73</v>
      </c>
      <c r="D34" s="19" t="s">
        <v>20</v>
      </c>
      <c r="E34" s="51">
        <f t="shared" si="9"/>
        <v>123027.50414758775</v>
      </c>
      <c r="F34" s="45">
        <v>926950.73</v>
      </c>
      <c r="G34" s="11"/>
      <c r="H34" s="67">
        <v>1042000</v>
      </c>
      <c r="I34" s="11">
        <v>178976</v>
      </c>
      <c r="J34" s="11">
        <v>178976</v>
      </c>
      <c r="K34" s="11">
        <v>178976</v>
      </c>
    </row>
    <row r="35" spans="1:11" x14ac:dyDescent="0.25">
      <c r="A35" s="14"/>
      <c r="B35" s="14"/>
      <c r="C35" s="15" t="s">
        <v>74</v>
      </c>
      <c r="D35" s="19" t="s">
        <v>38</v>
      </c>
      <c r="E35" s="51">
        <f t="shared" si="9"/>
        <v>27936.688565930053</v>
      </c>
      <c r="F35" s="10">
        <v>210488.98</v>
      </c>
      <c r="G35" s="11"/>
      <c r="H35" s="67">
        <v>96693</v>
      </c>
      <c r="I35" s="11">
        <v>9091</v>
      </c>
      <c r="J35" s="11">
        <v>9091</v>
      </c>
      <c r="K35" s="11">
        <v>9091</v>
      </c>
    </row>
    <row r="36" spans="1:11" x14ac:dyDescent="0.25">
      <c r="A36" s="14"/>
      <c r="B36" s="14"/>
      <c r="C36" s="15" t="s">
        <v>77</v>
      </c>
      <c r="D36" s="41" t="s">
        <v>62</v>
      </c>
      <c r="E36" s="51">
        <f t="shared" si="9"/>
        <v>22173.128940208375</v>
      </c>
      <c r="F36" s="10">
        <v>167063.44</v>
      </c>
      <c r="G36" s="11"/>
      <c r="H36" s="67"/>
      <c r="I36" s="11"/>
      <c r="J36" s="11"/>
      <c r="K36" s="11"/>
    </row>
    <row r="37" spans="1:11" x14ac:dyDescent="0.25">
      <c r="A37" s="14"/>
      <c r="B37" s="28">
        <v>32</v>
      </c>
      <c r="C37" s="46"/>
      <c r="D37" s="28" t="s">
        <v>34</v>
      </c>
      <c r="E37" s="50">
        <f t="shared" si="9"/>
        <v>102018.48430552791</v>
      </c>
      <c r="F37" s="44">
        <f>SUM(F38:F42)</f>
        <v>768658.27</v>
      </c>
      <c r="G37" s="43">
        <f t="shared" si="10"/>
        <v>82372.420200411434</v>
      </c>
      <c r="H37" s="34">
        <f>SUM(H38:H43)</f>
        <v>620635</v>
      </c>
      <c r="I37" s="43">
        <f>SUM(I38:I42)</f>
        <v>169133</v>
      </c>
      <c r="J37" s="43">
        <f>SUM(J38:J42)</f>
        <v>147932</v>
      </c>
      <c r="K37" s="43">
        <f>SUM(K38:K42)</f>
        <v>147932</v>
      </c>
    </row>
    <row r="38" spans="1:11" x14ac:dyDescent="0.25">
      <c r="A38" s="14"/>
      <c r="B38" s="14"/>
      <c r="C38" s="15" t="s">
        <v>73</v>
      </c>
      <c r="D38" s="15" t="s">
        <v>20</v>
      </c>
      <c r="E38" s="51">
        <f t="shared" si="9"/>
        <v>28591.042537660094</v>
      </c>
      <c r="F38" s="45">
        <v>215419.21</v>
      </c>
      <c r="G38" s="11">
        <f t="shared" si="10"/>
        <v>47494.856991173932</v>
      </c>
      <c r="H38" s="67">
        <v>357850</v>
      </c>
      <c r="I38" s="11">
        <v>71126</v>
      </c>
      <c r="J38" s="11">
        <v>71126</v>
      </c>
      <c r="K38" s="11">
        <v>71126</v>
      </c>
    </row>
    <row r="39" spans="1:11" x14ac:dyDescent="0.25">
      <c r="A39" s="14"/>
      <c r="B39" s="14"/>
      <c r="C39" s="15" t="s">
        <v>74</v>
      </c>
      <c r="D39" s="41" t="s">
        <v>38</v>
      </c>
      <c r="E39" s="51">
        <f t="shared" si="9"/>
        <v>26819.170482447407</v>
      </c>
      <c r="F39" s="45">
        <v>202069.04</v>
      </c>
      <c r="G39" s="11">
        <f t="shared" si="10"/>
        <v>16431.481850155949</v>
      </c>
      <c r="H39" s="67">
        <v>123803</v>
      </c>
      <c r="I39" s="11">
        <v>47805</v>
      </c>
      <c r="J39" s="11">
        <v>47805</v>
      </c>
      <c r="K39" s="11">
        <v>47805</v>
      </c>
    </row>
    <row r="40" spans="1:11" x14ac:dyDescent="0.25">
      <c r="A40" s="14"/>
      <c r="B40" s="14"/>
      <c r="C40" s="15" t="s">
        <v>75</v>
      </c>
      <c r="D40" s="41" t="s">
        <v>61</v>
      </c>
      <c r="E40" s="51">
        <f t="shared" si="9"/>
        <v>5624.9213617360138</v>
      </c>
      <c r="F40" s="45">
        <v>42380.97</v>
      </c>
      <c r="G40" s="11">
        <f t="shared" si="10"/>
        <v>10405.070011281437</v>
      </c>
      <c r="H40" s="67">
        <v>78397</v>
      </c>
      <c r="I40" s="11">
        <v>19710</v>
      </c>
      <c r="J40" s="11">
        <v>19710</v>
      </c>
      <c r="K40" s="11">
        <v>19710</v>
      </c>
    </row>
    <row r="41" spans="1:11" x14ac:dyDescent="0.25">
      <c r="A41" s="14"/>
      <c r="B41" s="14"/>
      <c r="C41" s="15" t="s">
        <v>77</v>
      </c>
      <c r="D41" s="41" t="s">
        <v>62</v>
      </c>
      <c r="E41" s="51">
        <f t="shared" si="9"/>
        <v>39850.287344880213</v>
      </c>
      <c r="F41" s="45">
        <v>300251.99</v>
      </c>
      <c r="G41" s="11">
        <f t="shared" si="10"/>
        <v>3981.6842524387812</v>
      </c>
      <c r="H41" s="67">
        <v>30000</v>
      </c>
      <c r="I41" s="11">
        <v>30492</v>
      </c>
      <c r="J41" s="11">
        <v>9291</v>
      </c>
      <c r="K41" s="11">
        <v>9291</v>
      </c>
    </row>
    <row r="42" spans="1:11" x14ac:dyDescent="0.25">
      <c r="A42" s="14"/>
      <c r="B42" s="14"/>
      <c r="C42" s="15" t="s">
        <v>78</v>
      </c>
      <c r="D42" s="41" t="s">
        <v>63</v>
      </c>
      <c r="E42" s="51">
        <f t="shared" si="9"/>
        <v>1133.0625788041673</v>
      </c>
      <c r="F42" s="45">
        <v>8537.06</v>
      </c>
      <c r="G42" s="11">
        <f t="shared" si="10"/>
        <v>3597.5844448868538</v>
      </c>
      <c r="H42" s="67">
        <v>27106</v>
      </c>
      <c r="I42" s="11"/>
      <c r="J42" s="11"/>
      <c r="K42" s="11"/>
    </row>
    <row r="43" spans="1:11" ht="30" customHeight="1" x14ac:dyDescent="0.25">
      <c r="A43" s="14"/>
      <c r="B43" s="14"/>
      <c r="C43" s="15" t="s">
        <v>79</v>
      </c>
      <c r="D43" s="19" t="s">
        <v>81</v>
      </c>
      <c r="E43" s="51"/>
      <c r="F43" s="45"/>
      <c r="G43" s="11">
        <f t="shared" si="10"/>
        <v>461.74265047448404</v>
      </c>
      <c r="H43" s="67">
        <v>3479</v>
      </c>
      <c r="I43" s="11"/>
      <c r="J43" s="11"/>
      <c r="K43" s="11"/>
    </row>
    <row r="44" spans="1:11" x14ac:dyDescent="0.25">
      <c r="A44" s="14"/>
      <c r="B44" s="28">
        <v>34</v>
      </c>
      <c r="C44" s="46"/>
      <c r="D44" s="47" t="s">
        <v>60</v>
      </c>
      <c r="E44" s="50">
        <f t="shared" si="9"/>
        <v>449.0012608666799</v>
      </c>
      <c r="F44" s="44">
        <f>F46</f>
        <v>3383</v>
      </c>
      <c r="G44" s="43">
        <f t="shared" si="10"/>
        <v>46.452982945119118</v>
      </c>
      <c r="H44" s="34">
        <f>SUM(H45:H47)</f>
        <v>350</v>
      </c>
      <c r="I44" s="43">
        <f>SUM(I45:I47)</f>
        <v>211</v>
      </c>
      <c r="J44" s="43">
        <f t="shared" ref="J44:K44" si="12">SUM(J45:J47)</f>
        <v>211</v>
      </c>
      <c r="K44" s="43">
        <f t="shared" si="12"/>
        <v>211</v>
      </c>
    </row>
    <row r="45" spans="1:11" x14ac:dyDescent="0.25">
      <c r="A45" s="14"/>
      <c r="B45" s="28"/>
      <c r="C45" s="15" t="s">
        <v>73</v>
      </c>
      <c r="D45" s="15" t="s">
        <v>20</v>
      </c>
      <c r="E45" s="50"/>
      <c r="F45" s="44"/>
      <c r="G45" s="43"/>
      <c r="H45" s="67">
        <v>0</v>
      </c>
      <c r="I45" s="11">
        <v>13</v>
      </c>
      <c r="J45" s="11">
        <v>13</v>
      </c>
      <c r="K45" s="11">
        <v>13</v>
      </c>
    </row>
    <row r="46" spans="1:11" x14ac:dyDescent="0.25">
      <c r="A46" s="14"/>
      <c r="B46" s="14"/>
      <c r="C46" s="15" t="s">
        <v>74</v>
      </c>
      <c r="D46" s="15" t="s">
        <v>38</v>
      </c>
      <c r="E46" s="51">
        <f t="shared" si="9"/>
        <v>449.0012608666799</v>
      </c>
      <c r="F46" s="10">
        <v>3383</v>
      </c>
      <c r="G46" s="11">
        <f t="shared" si="10"/>
        <v>46.452982945119118</v>
      </c>
      <c r="H46" s="67">
        <v>350</v>
      </c>
      <c r="I46" s="11">
        <v>132</v>
      </c>
      <c r="J46" s="11">
        <v>132</v>
      </c>
      <c r="K46" s="11">
        <v>132</v>
      </c>
    </row>
    <row r="47" spans="1:11" x14ac:dyDescent="0.25">
      <c r="A47" s="14"/>
      <c r="B47" s="14"/>
      <c r="C47" s="15" t="s">
        <v>75</v>
      </c>
      <c r="D47" s="41" t="s">
        <v>61</v>
      </c>
      <c r="E47" s="51"/>
      <c r="F47" s="10"/>
      <c r="G47" s="11"/>
      <c r="H47" s="67"/>
      <c r="I47" s="11">
        <v>66</v>
      </c>
      <c r="J47" s="11">
        <v>66</v>
      </c>
      <c r="K47" s="11">
        <v>66</v>
      </c>
    </row>
    <row r="48" spans="1:11" x14ac:dyDescent="0.25">
      <c r="A48" s="14"/>
      <c r="B48" s="28">
        <v>38</v>
      </c>
      <c r="C48" s="15"/>
      <c r="D48" s="16" t="s">
        <v>72</v>
      </c>
      <c r="E48" s="50">
        <f>F48/$K$8</f>
        <v>21235.649346340168</v>
      </c>
      <c r="F48" s="44">
        <f>F50</f>
        <v>160000</v>
      </c>
      <c r="G48" s="43">
        <f>H48/$K$8</f>
        <v>29735.881611254892</v>
      </c>
      <c r="H48" s="34">
        <f>H49+H50</f>
        <v>224045</v>
      </c>
      <c r="I48" s="43"/>
      <c r="J48" s="43"/>
      <c r="K48" s="43"/>
    </row>
    <row r="49" spans="1:11" x14ac:dyDescent="0.25">
      <c r="A49" s="14"/>
      <c r="B49" s="28"/>
      <c r="C49" s="15" t="s">
        <v>73</v>
      </c>
      <c r="D49" s="19" t="s">
        <v>20</v>
      </c>
      <c r="E49" s="50"/>
      <c r="F49" s="44"/>
      <c r="G49" s="11">
        <f>H49/$K$8</f>
        <v>20731.30267436459</v>
      </c>
      <c r="H49" s="67">
        <v>156200</v>
      </c>
      <c r="I49" s="43"/>
      <c r="J49" s="43"/>
      <c r="K49" s="43"/>
    </row>
    <row r="50" spans="1:11" x14ac:dyDescent="0.25">
      <c r="A50" s="14"/>
      <c r="B50" s="28"/>
      <c r="C50" s="15" t="s">
        <v>77</v>
      </c>
      <c r="D50" s="41" t="s">
        <v>62</v>
      </c>
      <c r="E50" s="51">
        <f>F50/$K$8</f>
        <v>21235.649346340168</v>
      </c>
      <c r="F50" s="10">
        <v>160000</v>
      </c>
      <c r="G50" s="11">
        <f>H50/$K$8</f>
        <v>9004.5789368903042</v>
      </c>
      <c r="H50" s="67">
        <v>67845</v>
      </c>
      <c r="I50" s="43"/>
      <c r="J50" s="43"/>
      <c r="K50" s="43"/>
    </row>
    <row r="51" spans="1:11" ht="25.5" x14ac:dyDescent="0.25">
      <c r="A51" s="16">
        <v>4</v>
      </c>
      <c r="B51" s="16"/>
      <c r="C51" s="16"/>
      <c r="D51" s="26" t="s">
        <v>26</v>
      </c>
      <c r="E51" s="50">
        <f t="shared" si="9"/>
        <v>0</v>
      </c>
      <c r="F51" s="50">
        <v>0</v>
      </c>
      <c r="G51" s="50">
        <f t="shared" si="10"/>
        <v>31674.298228150506</v>
      </c>
      <c r="H51" s="68">
        <f>H52+H58</f>
        <v>238650</v>
      </c>
      <c r="I51" s="50">
        <f>I52+I58</f>
        <v>20682</v>
      </c>
      <c r="J51" s="50">
        <f t="shared" ref="J51:K51" si="13">J52+J58</f>
        <v>11547</v>
      </c>
      <c r="K51" s="50">
        <f t="shared" si="13"/>
        <v>11547</v>
      </c>
    </row>
    <row r="52" spans="1:11" ht="38.25" x14ac:dyDescent="0.25">
      <c r="A52" s="17"/>
      <c r="B52" s="13">
        <v>42</v>
      </c>
      <c r="C52" s="13"/>
      <c r="D52" s="26" t="s">
        <v>53</v>
      </c>
      <c r="E52" s="50">
        <f t="shared" si="9"/>
        <v>0</v>
      </c>
      <c r="F52" s="50">
        <v>0</v>
      </c>
      <c r="G52" s="50">
        <f t="shared" si="10"/>
        <v>31674.298228150506</v>
      </c>
      <c r="H52" s="68">
        <f>SUM(H53:H57)</f>
        <v>238650</v>
      </c>
      <c r="I52" s="50">
        <f>SUM(I53:I56)</f>
        <v>20018</v>
      </c>
      <c r="J52" s="50">
        <f t="shared" ref="J52:K52" si="14">SUM(J53:J56)</f>
        <v>10883</v>
      </c>
      <c r="K52" s="50">
        <f t="shared" si="14"/>
        <v>10883</v>
      </c>
    </row>
    <row r="53" spans="1:11" x14ac:dyDescent="0.25">
      <c r="A53" s="17"/>
      <c r="B53" s="13"/>
      <c r="C53" s="15" t="s">
        <v>73</v>
      </c>
      <c r="D53" s="15" t="s">
        <v>20</v>
      </c>
      <c r="E53" s="50"/>
      <c r="F53" s="63"/>
      <c r="G53" s="51">
        <f t="shared" si="10"/>
        <v>4466.1225031521662</v>
      </c>
      <c r="H53" s="69">
        <v>33650</v>
      </c>
      <c r="I53" s="51">
        <v>1991</v>
      </c>
      <c r="J53" s="51">
        <v>1991</v>
      </c>
      <c r="K53" s="51">
        <v>1991</v>
      </c>
    </row>
    <row r="54" spans="1:11" x14ac:dyDescent="0.25">
      <c r="A54" s="17"/>
      <c r="B54" s="17"/>
      <c r="C54" s="15" t="s">
        <v>74</v>
      </c>
      <c r="D54" s="41" t="s">
        <v>38</v>
      </c>
      <c r="E54" s="51"/>
      <c r="F54" s="10"/>
      <c r="G54" s="51">
        <f t="shared" si="10"/>
        <v>0</v>
      </c>
      <c r="H54" s="67"/>
      <c r="I54" s="11">
        <v>8096</v>
      </c>
      <c r="J54" s="11">
        <v>8096</v>
      </c>
      <c r="K54" s="11">
        <v>8096</v>
      </c>
    </row>
    <row r="55" spans="1:11" x14ac:dyDescent="0.25">
      <c r="A55" s="17"/>
      <c r="B55" s="17"/>
      <c r="C55" s="15" t="s">
        <v>75</v>
      </c>
      <c r="D55" s="41" t="s">
        <v>61</v>
      </c>
      <c r="E55" s="51"/>
      <c r="F55" s="10"/>
      <c r="G55" s="51"/>
      <c r="H55" s="67"/>
      <c r="I55" s="11">
        <v>796</v>
      </c>
      <c r="J55" s="11">
        <v>796</v>
      </c>
      <c r="K55" s="11">
        <v>796</v>
      </c>
    </row>
    <row r="56" spans="1:11" x14ac:dyDescent="0.25">
      <c r="A56" s="17"/>
      <c r="B56" s="17"/>
      <c r="C56" s="15" t="s">
        <v>77</v>
      </c>
      <c r="D56" s="41" t="s">
        <v>62</v>
      </c>
      <c r="E56" s="51"/>
      <c r="F56" s="10"/>
      <c r="G56" s="51">
        <f t="shared" si="10"/>
        <v>19908.421262193908</v>
      </c>
      <c r="H56" s="67">
        <v>150000</v>
      </c>
      <c r="I56" s="11">
        <v>9135</v>
      </c>
      <c r="J56" s="11"/>
      <c r="K56" s="11"/>
    </row>
    <row r="57" spans="1:11" ht="25.5" x14ac:dyDescent="0.25">
      <c r="A57" s="17"/>
      <c r="B57" s="17"/>
      <c r="C57" s="15" t="s">
        <v>79</v>
      </c>
      <c r="D57" s="19" t="s">
        <v>81</v>
      </c>
      <c r="E57" s="51"/>
      <c r="F57" s="10"/>
      <c r="G57" s="51">
        <f t="shared" si="10"/>
        <v>7299.7544628044325</v>
      </c>
      <c r="H57" s="51">
        <v>55000</v>
      </c>
      <c r="I57" s="11"/>
      <c r="J57" s="11"/>
      <c r="K57" s="11"/>
    </row>
    <row r="58" spans="1:11" ht="25.5" x14ac:dyDescent="0.25">
      <c r="A58" s="17"/>
      <c r="B58" s="13">
        <v>45</v>
      </c>
      <c r="C58" s="13"/>
      <c r="D58" s="26" t="s">
        <v>80</v>
      </c>
      <c r="E58" s="50">
        <f t="shared" ref="E58" si="15">F58/$K$8</f>
        <v>0</v>
      </c>
      <c r="F58" s="50">
        <v>0</v>
      </c>
      <c r="G58" s="50">
        <f t="shared" ref="G58:G59" si="16">H58/$K$8</f>
        <v>0</v>
      </c>
      <c r="H58" s="68">
        <f>H59</f>
        <v>0</v>
      </c>
      <c r="I58" s="50">
        <f>SUM(I59:I59)</f>
        <v>664</v>
      </c>
      <c r="J58" s="50">
        <f t="shared" ref="J58:K58" si="17">SUM(J59:J59)</f>
        <v>664</v>
      </c>
      <c r="K58" s="50">
        <f t="shared" si="17"/>
        <v>664</v>
      </c>
    </row>
    <row r="59" spans="1:11" x14ac:dyDescent="0.25">
      <c r="A59" s="17"/>
      <c r="B59" s="17"/>
      <c r="C59" s="15" t="s">
        <v>75</v>
      </c>
      <c r="D59" s="41" t="s">
        <v>61</v>
      </c>
      <c r="E59" s="51"/>
      <c r="F59" s="10"/>
      <c r="G59" s="51">
        <f t="shared" si="16"/>
        <v>0</v>
      </c>
      <c r="H59" s="11"/>
      <c r="I59" s="11">
        <v>664</v>
      </c>
      <c r="J59" s="11">
        <v>664</v>
      </c>
      <c r="K59" s="11">
        <v>664</v>
      </c>
    </row>
    <row r="60" spans="1:11" x14ac:dyDescent="0.25">
      <c r="A60" s="116" t="s">
        <v>29</v>
      </c>
      <c r="B60" s="117"/>
      <c r="C60" s="117"/>
      <c r="D60" s="118"/>
      <c r="E60" s="62">
        <f t="shared" ref="E60:K60" si="18">E32+E51</f>
        <v>296840.4565664609</v>
      </c>
      <c r="F60" s="62">
        <f t="shared" si="18"/>
        <v>2236544.42</v>
      </c>
      <c r="G60" s="62">
        <f t="shared" si="18"/>
        <v>294959.58590483776</v>
      </c>
      <c r="H60" s="62">
        <f t="shared" si="18"/>
        <v>2222373</v>
      </c>
      <c r="I60" s="62">
        <f t="shared" si="18"/>
        <v>378093</v>
      </c>
      <c r="J60" s="62">
        <f t="shared" si="18"/>
        <v>347757</v>
      </c>
      <c r="K60" s="62">
        <f t="shared" si="18"/>
        <v>347757</v>
      </c>
    </row>
  </sheetData>
  <mergeCells count="11">
    <mergeCell ref="A1:K1"/>
    <mergeCell ref="A3:K3"/>
    <mergeCell ref="A5:K5"/>
    <mergeCell ref="E9:F9"/>
    <mergeCell ref="G9:H9"/>
    <mergeCell ref="A60:D60"/>
    <mergeCell ref="E30:F30"/>
    <mergeCell ref="G30:H30"/>
    <mergeCell ref="A7:K7"/>
    <mergeCell ref="A28:K28"/>
    <mergeCell ref="A26:D26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H17" sqref="H17"/>
    </sheetView>
  </sheetViews>
  <sheetFormatPr defaultRowHeight="15" x14ac:dyDescent="0.25"/>
  <cols>
    <col min="1" max="1" width="37.7109375" customWidth="1"/>
    <col min="2" max="2" width="10.42578125" customWidth="1"/>
    <col min="3" max="3" width="10.85546875" customWidth="1"/>
    <col min="4" max="4" width="12.28515625" customWidth="1"/>
    <col min="5" max="5" width="13.42578125" customWidth="1"/>
    <col min="6" max="6" width="14.7109375" customWidth="1"/>
    <col min="7" max="7" width="14.42578125" customWidth="1"/>
    <col min="8" max="8" width="15.28515625" customWidth="1"/>
  </cols>
  <sheetData>
    <row r="1" spans="1:8" ht="42" customHeight="1" x14ac:dyDescent="0.25">
      <c r="A1" s="99" t="s">
        <v>152</v>
      </c>
      <c r="B1" s="99"/>
      <c r="C1" s="99"/>
      <c r="D1" s="99"/>
      <c r="E1" s="99"/>
      <c r="F1" s="99"/>
      <c r="G1" s="99"/>
      <c r="H1" s="99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ht="15.75" x14ac:dyDescent="0.25">
      <c r="A3" s="99" t="s">
        <v>33</v>
      </c>
      <c r="B3" s="99"/>
      <c r="C3" s="99"/>
      <c r="D3" s="99"/>
      <c r="E3" s="99"/>
      <c r="F3" s="99"/>
      <c r="G3" s="101"/>
      <c r="H3" s="101"/>
    </row>
    <row r="4" spans="1:8" ht="18" x14ac:dyDescent="0.25">
      <c r="A4" s="5"/>
      <c r="B4" s="5"/>
      <c r="C4" s="5"/>
      <c r="D4" s="5"/>
      <c r="E4" s="5"/>
      <c r="F4" s="5"/>
      <c r="G4" s="6"/>
      <c r="H4" s="6"/>
    </row>
    <row r="5" spans="1:8" ht="18" customHeight="1" x14ac:dyDescent="0.25">
      <c r="A5" s="99" t="s">
        <v>15</v>
      </c>
      <c r="B5" s="99"/>
      <c r="C5" s="100"/>
      <c r="D5" s="100"/>
      <c r="E5" s="100"/>
      <c r="F5" s="100"/>
      <c r="G5" s="100"/>
      <c r="H5" s="100"/>
    </row>
    <row r="6" spans="1:8" ht="18" x14ac:dyDescent="0.25">
      <c r="A6" s="5"/>
      <c r="B6" s="5"/>
      <c r="C6" s="5"/>
      <c r="D6" s="5"/>
      <c r="E6" s="5"/>
      <c r="F6" s="5"/>
      <c r="G6" s="6"/>
      <c r="H6" s="6"/>
    </row>
    <row r="7" spans="1:8" ht="15.75" x14ac:dyDescent="0.25">
      <c r="A7" s="99" t="s">
        <v>27</v>
      </c>
      <c r="B7" s="99"/>
      <c r="C7" s="121"/>
      <c r="D7" s="121"/>
      <c r="E7" s="121"/>
      <c r="F7" s="121"/>
      <c r="G7" s="121"/>
      <c r="H7" s="121"/>
    </row>
    <row r="8" spans="1:8" ht="18" x14ac:dyDescent="0.25">
      <c r="A8" s="5"/>
      <c r="B8" s="5"/>
      <c r="C8" s="5"/>
      <c r="D8" s="5"/>
      <c r="E8" s="5"/>
      <c r="F8" s="5"/>
      <c r="G8" s="6"/>
      <c r="H8" s="6"/>
    </row>
    <row r="9" spans="1:8" ht="25.5" x14ac:dyDescent="0.25">
      <c r="A9" s="24" t="s">
        <v>28</v>
      </c>
      <c r="B9" s="119" t="s">
        <v>12</v>
      </c>
      <c r="C9" s="120"/>
      <c r="D9" s="119" t="s">
        <v>13</v>
      </c>
      <c r="E9" s="120"/>
      <c r="F9" s="24" t="s">
        <v>47</v>
      </c>
      <c r="G9" s="24" t="s">
        <v>48</v>
      </c>
      <c r="H9" s="24" t="s">
        <v>49</v>
      </c>
    </row>
    <row r="10" spans="1:8" x14ac:dyDescent="0.25">
      <c r="A10" s="24"/>
      <c r="B10" s="23" t="s">
        <v>65</v>
      </c>
      <c r="C10" s="23" t="s">
        <v>66</v>
      </c>
      <c r="D10" s="23" t="s">
        <v>65</v>
      </c>
      <c r="E10" s="24" t="s">
        <v>66</v>
      </c>
      <c r="F10" s="24" t="s">
        <v>65</v>
      </c>
      <c r="G10" s="24" t="s">
        <v>65</v>
      </c>
      <c r="H10" s="24" t="s">
        <v>65</v>
      </c>
    </row>
    <row r="11" spans="1:8" ht="15.75" customHeight="1" x14ac:dyDescent="0.25">
      <c r="A11" s="13" t="s">
        <v>29</v>
      </c>
      <c r="B11" s="63">
        <v>296840</v>
      </c>
      <c r="C11" s="44">
        <f>C12+C14</f>
        <v>2236544.3000000003</v>
      </c>
      <c r="D11" s="44">
        <v>294960</v>
      </c>
      <c r="E11" s="43">
        <v>2222373</v>
      </c>
      <c r="F11" s="43">
        <f>F12+F14</f>
        <v>378093</v>
      </c>
      <c r="G11" s="43">
        <f t="shared" ref="G11:H11" si="0">G12+G14</f>
        <v>347757</v>
      </c>
      <c r="H11" s="43">
        <f t="shared" si="0"/>
        <v>347757</v>
      </c>
    </row>
    <row r="12" spans="1:8" ht="15.75" customHeight="1" x14ac:dyDescent="0.25">
      <c r="A12" s="13" t="s">
        <v>157</v>
      </c>
      <c r="B12" s="63">
        <v>250561.42</v>
      </c>
      <c r="C12" s="44">
        <f>C13</f>
        <v>1887854.6</v>
      </c>
      <c r="D12" s="44">
        <v>290022.83</v>
      </c>
      <c r="E12" s="43">
        <v>2185177</v>
      </c>
      <c r="F12" s="43">
        <f>F13</f>
        <v>338278</v>
      </c>
      <c r="G12" s="43">
        <f>G13</f>
        <v>307942</v>
      </c>
      <c r="H12" s="43">
        <f>H13</f>
        <v>307942</v>
      </c>
    </row>
    <row r="13" spans="1:8" x14ac:dyDescent="0.25">
      <c r="A13" s="19" t="s">
        <v>158</v>
      </c>
      <c r="B13" s="64">
        <v>250561.42</v>
      </c>
      <c r="C13" s="10">
        <v>1887854.6</v>
      </c>
      <c r="D13" s="10">
        <v>290022.83</v>
      </c>
      <c r="E13" s="11">
        <v>2185177</v>
      </c>
      <c r="F13" s="11">
        <v>338278</v>
      </c>
      <c r="G13" s="11">
        <v>307942</v>
      </c>
      <c r="H13" s="11">
        <v>307942</v>
      </c>
    </row>
    <row r="14" spans="1:8" x14ac:dyDescent="0.25">
      <c r="A14" s="13" t="s">
        <v>69</v>
      </c>
      <c r="B14" s="44">
        <v>46279.12</v>
      </c>
      <c r="C14" s="44">
        <f>C15</f>
        <v>348689.7</v>
      </c>
      <c r="D14" s="44">
        <v>4937</v>
      </c>
      <c r="E14" s="43">
        <v>37196</v>
      </c>
      <c r="F14" s="43">
        <v>39815</v>
      </c>
      <c r="G14" s="43">
        <f>G15</f>
        <v>39815</v>
      </c>
      <c r="H14" s="43">
        <f>H15</f>
        <v>39815</v>
      </c>
    </row>
    <row r="15" spans="1:8" ht="25.5" x14ac:dyDescent="0.25">
      <c r="A15" s="19" t="s">
        <v>159</v>
      </c>
      <c r="B15" s="10">
        <v>46279.12</v>
      </c>
      <c r="C15" s="10">
        <v>348689.7</v>
      </c>
      <c r="D15" s="10">
        <v>4937</v>
      </c>
      <c r="E15" s="11">
        <v>37196</v>
      </c>
      <c r="F15" s="11">
        <v>39815</v>
      </c>
      <c r="G15" s="11">
        <v>39815</v>
      </c>
      <c r="H15" s="11">
        <v>39815</v>
      </c>
    </row>
  </sheetData>
  <mergeCells count="6">
    <mergeCell ref="A1:H1"/>
    <mergeCell ref="A3:H3"/>
    <mergeCell ref="A5:H5"/>
    <mergeCell ref="A7:H7"/>
    <mergeCell ref="B9:C9"/>
    <mergeCell ref="D9:E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99" t="s">
        <v>152</v>
      </c>
      <c r="B1" s="99"/>
      <c r="C1" s="99"/>
      <c r="D1" s="99"/>
      <c r="E1" s="99"/>
      <c r="F1" s="99"/>
      <c r="G1" s="99"/>
      <c r="H1" s="99"/>
      <c r="I1" s="99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99" t="s">
        <v>33</v>
      </c>
      <c r="B3" s="99"/>
      <c r="C3" s="99"/>
      <c r="D3" s="99"/>
      <c r="E3" s="99"/>
      <c r="F3" s="99"/>
      <c r="G3" s="99"/>
      <c r="H3" s="101"/>
      <c r="I3" s="101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99" t="s">
        <v>30</v>
      </c>
      <c r="B5" s="100"/>
      <c r="C5" s="100"/>
      <c r="D5" s="100"/>
      <c r="E5" s="100"/>
      <c r="F5" s="100"/>
      <c r="G5" s="100"/>
      <c r="H5" s="100"/>
      <c r="I5" s="100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4" t="s">
        <v>16</v>
      </c>
      <c r="B7" s="23" t="s">
        <v>17</v>
      </c>
      <c r="C7" s="23" t="s">
        <v>18</v>
      </c>
      <c r="D7" s="23" t="s">
        <v>56</v>
      </c>
      <c r="E7" s="23" t="s">
        <v>12</v>
      </c>
      <c r="F7" s="24" t="s">
        <v>13</v>
      </c>
      <c r="G7" s="24" t="s">
        <v>47</v>
      </c>
      <c r="H7" s="24" t="s">
        <v>48</v>
      </c>
      <c r="I7" s="24" t="s">
        <v>49</v>
      </c>
    </row>
    <row r="8" spans="1:9" ht="25.5" x14ac:dyDescent="0.25">
      <c r="A8" s="13">
        <v>8</v>
      </c>
      <c r="B8" s="13"/>
      <c r="C8" s="13"/>
      <c r="D8" s="13" t="s">
        <v>31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3"/>
      <c r="B9" s="17">
        <v>84</v>
      </c>
      <c r="C9" s="17"/>
      <c r="D9" s="17" t="s">
        <v>35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8" t="s">
        <v>36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6" t="s">
        <v>32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ht="25.5" x14ac:dyDescent="0.25">
      <c r="A12" s="17"/>
      <c r="B12" s="17">
        <v>54</v>
      </c>
      <c r="C12" s="17"/>
      <c r="D12" s="27" t="s">
        <v>37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38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3"/>
  <sheetViews>
    <sheetView workbookViewId="0">
      <selection activeCell="G124" sqref="G124"/>
    </sheetView>
  </sheetViews>
  <sheetFormatPr defaultRowHeight="15" x14ac:dyDescent="0.25"/>
  <cols>
    <col min="1" max="1" width="14.85546875" style="70" customWidth="1"/>
    <col min="2" max="2" width="46" style="70" customWidth="1"/>
    <col min="3" max="3" width="10" style="70" customWidth="1"/>
    <col min="4" max="4" width="11.85546875" style="70" customWidth="1"/>
    <col min="5" max="6" width="10.42578125" style="70" customWidth="1"/>
    <col min="7" max="7" width="11.5703125" style="70" customWidth="1"/>
    <col min="8" max="8" width="11.42578125" style="70" customWidth="1"/>
    <col min="9" max="9" width="11.7109375" style="70" customWidth="1"/>
    <col min="10" max="16384" width="9.140625" style="70"/>
  </cols>
  <sheetData>
    <row r="1" spans="1:9" x14ac:dyDescent="0.25">
      <c r="A1" s="126" t="s">
        <v>152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5" spans="1:9" ht="21.2" customHeight="1" x14ac:dyDescent="0.25">
      <c r="I5" s="94" t="s">
        <v>68</v>
      </c>
    </row>
    <row r="6" spans="1:9" ht="23.25" customHeight="1" x14ac:dyDescent="0.25">
      <c r="A6" s="71" t="s">
        <v>144</v>
      </c>
      <c r="B6" s="71" t="s">
        <v>145</v>
      </c>
      <c r="C6" s="125" t="s">
        <v>155</v>
      </c>
      <c r="D6" s="125"/>
      <c r="E6" s="125" t="s">
        <v>156</v>
      </c>
      <c r="F6" s="125"/>
      <c r="G6" s="72" t="s">
        <v>143</v>
      </c>
      <c r="H6" s="72" t="s">
        <v>153</v>
      </c>
      <c r="I6" s="72" t="s">
        <v>154</v>
      </c>
    </row>
    <row r="7" spans="1:9" x14ac:dyDescent="0.25">
      <c r="A7" s="71"/>
      <c r="B7" s="71"/>
      <c r="C7" s="72" t="s">
        <v>65</v>
      </c>
      <c r="D7" s="72" t="s">
        <v>66</v>
      </c>
      <c r="E7" s="72" t="s">
        <v>65</v>
      </c>
      <c r="F7" s="72" t="s">
        <v>66</v>
      </c>
      <c r="G7" s="72" t="s">
        <v>65</v>
      </c>
      <c r="H7" s="72" t="s">
        <v>65</v>
      </c>
      <c r="I7" s="72" t="s">
        <v>65</v>
      </c>
    </row>
    <row r="8" spans="1:9" ht="24" x14ac:dyDescent="0.25">
      <c r="A8" s="73" t="s">
        <v>82</v>
      </c>
      <c r="B8" s="74" t="s">
        <v>83</v>
      </c>
      <c r="C8" s="84">
        <f>D8/$I$5</f>
        <v>296840.3822416882</v>
      </c>
      <c r="D8" s="84">
        <f>D9</f>
        <v>2236543.86</v>
      </c>
      <c r="E8" s="84">
        <f t="shared" ref="E8:I8" si="0">E9</f>
        <v>294959.57</v>
      </c>
      <c r="F8" s="84">
        <f>E8*$I$5</f>
        <v>2222372.880165</v>
      </c>
      <c r="G8" s="84">
        <f t="shared" si="0"/>
        <v>378093</v>
      </c>
      <c r="H8" s="84">
        <f t="shared" si="0"/>
        <v>347757</v>
      </c>
      <c r="I8" s="84">
        <f t="shared" si="0"/>
        <v>347757</v>
      </c>
    </row>
    <row r="9" spans="1:9" x14ac:dyDescent="0.25">
      <c r="A9" s="75" t="s">
        <v>84</v>
      </c>
      <c r="B9" s="76" t="s">
        <v>85</v>
      </c>
      <c r="C9" s="85">
        <f t="shared" ref="C9:C72" si="1">D9/$I$5</f>
        <v>296840.3822416882</v>
      </c>
      <c r="D9" s="85">
        <f>D10+D36+D40+D60+D64+D78+D99+D113+D130+D134+D143+D153+D160+D179+D184+D189+D200+D207</f>
        <v>2236543.86</v>
      </c>
      <c r="E9" s="85">
        <f t="shared" ref="E9:I9" si="2">E10+E36+E40+E60+E64+E78+E99+E113+E130+E134+E143+E153+E160+E179+E184+E189+E200+E207</f>
        <v>294959.57</v>
      </c>
      <c r="F9" s="85">
        <f t="shared" ref="F9:F72" si="3">E9*$I$5</f>
        <v>2222372.880165</v>
      </c>
      <c r="G9" s="85">
        <f t="shared" si="2"/>
        <v>378093</v>
      </c>
      <c r="H9" s="85">
        <f t="shared" si="2"/>
        <v>347757</v>
      </c>
      <c r="I9" s="85">
        <f t="shared" si="2"/>
        <v>347757</v>
      </c>
    </row>
    <row r="10" spans="1:9" ht="24" x14ac:dyDescent="0.25">
      <c r="A10" s="77" t="s">
        <v>86</v>
      </c>
      <c r="B10" s="78" t="s">
        <v>87</v>
      </c>
      <c r="C10" s="86">
        <f t="shared" si="1"/>
        <v>145517.05488088127</v>
      </c>
      <c r="D10" s="86">
        <f>D11+D17+D24+D27+D30+D33</f>
        <v>1096398.25</v>
      </c>
      <c r="E10" s="86">
        <f>E11+E17+E24+E27+E30+E33</f>
        <v>189783.90999999997</v>
      </c>
      <c r="F10" s="86">
        <f t="shared" si="3"/>
        <v>1429926.8698949998</v>
      </c>
      <c r="G10" s="86">
        <f t="shared" ref="G10:I10" si="4">G11+G17+G24+G27+G30+G33</f>
        <v>0</v>
      </c>
      <c r="H10" s="86">
        <f t="shared" si="4"/>
        <v>0</v>
      </c>
      <c r="I10" s="86">
        <f t="shared" si="4"/>
        <v>0</v>
      </c>
    </row>
    <row r="11" spans="1:9" x14ac:dyDescent="0.25">
      <c r="A11" s="79" t="s">
        <v>88</v>
      </c>
      <c r="B11" s="80" t="s">
        <v>89</v>
      </c>
      <c r="C11" s="87">
        <f t="shared" si="1"/>
        <v>136543.4308845975</v>
      </c>
      <c r="D11" s="87">
        <f>D12+D15</f>
        <v>1028786.48</v>
      </c>
      <c r="E11" s="87">
        <f t="shared" ref="E11:I11" si="5">E12+E15</f>
        <v>172264.52</v>
      </c>
      <c r="F11" s="87">
        <f t="shared" si="3"/>
        <v>1297927.0259400001</v>
      </c>
      <c r="G11" s="87">
        <f t="shared" si="5"/>
        <v>0</v>
      </c>
      <c r="H11" s="87">
        <f t="shared" si="5"/>
        <v>0</v>
      </c>
      <c r="I11" s="87">
        <f t="shared" si="5"/>
        <v>0</v>
      </c>
    </row>
    <row r="12" spans="1:9" x14ac:dyDescent="0.25">
      <c r="A12" s="81" t="s">
        <v>90</v>
      </c>
      <c r="B12" s="82" t="s">
        <v>24</v>
      </c>
      <c r="C12" s="88">
        <f t="shared" si="1"/>
        <v>136543.4308845975</v>
      </c>
      <c r="D12" s="88">
        <f>D13+D14</f>
        <v>1028786.48</v>
      </c>
      <c r="E12" s="88">
        <f t="shared" ref="E12:I12" si="6">E13+E14</f>
        <v>171581</v>
      </c>
      <c r="F12" s="88">
        <f t="shared" si="3"/>
        <v>1292777.0445000001</v>
      </c>
      <c r="G12" s="88">
        <f t="shared" si="6"/>
        <v>0</v>
      </c>
      <c r="H12" s="88">
        <f t="shared" si="6"/>
        <v>0</v>
      </c>
      <c r="I12" s="88">
        <f t="shared" si="6"/>
        <v>0</v>
      </c>
    </row>
    <row r="13" spans="1:9" x14ac:dyDescent="0.25">
      <c r="A13" s="83" t="s">
        <v>91</v>
      </c>
      <c r="B13" s="71" t="s">
        <v>25</v>
      </c>
      <c r="C13" s="89">
        <f t="shared" si="1"/>
        <v>123027.50414758775</v>
      </c>
      <c r="D13" s="89">
        <v>926950.73</v>
      </c>
      <c r="E13" s="89">
        <v>138297.17000000001</v>
      </c>
      <c r="F13" s="89">
        <f t="shared" si="3"/>
        <v>1042000.0273650001</v>
      </c>
      <c r="G13" s="90">
        <v>0</v>
      </c>
      <c r="H13" s="90">
        <v>0</v>
      </c>
      <c r="I13" s="90">
        <v>0</v>
      </c>
    </row>
    <row r="14" spans="1:9" x14ac:dyDescent="0.25">
      <c r="A14" s="83" t="s">
        <v>92</v>
      </c>
      <c r="B14" s="71" t="s">
        <v>34</v>
      </c>
      <c r="C14" s="89">
        <f t="shared" si="1"/>
        <v>13515.926737009755</v>
      </c>
      <c r="D14" s="89">
        <v>101835.75</v>
      </c>
      <c r="E14" s="89">
        <v>33283.83</v>
      </c>
      <c r="F14" s="89">
        <f t="shared" si="3"/>
        <v>250777.01713500003</v>
      </c>
      <c r="G14" s="90">
        <v>0</v>
      </c>
      <c r="H14" s="90">
        <v>0</v>
      </c>
      <c r="I14" s="90">
        <v>0</v>
      </c>
    </row>
    <row r="15" spans="1:9" x14ac:dyDescent="0.25">
      <c r="A15" s="81" t="s">
        <v>93</v>
      </c>
      <c r="B15" s="82" t="s">
        <v>26</v>
      </c>
      <c r="C15" s="88">
        <f t="shared" si="1"/>
        <v>0</v>
      </c>
      <c r="D15" s="88">
        <f>D16</f>
        <v>0</v>
      </c>
      <c r="E15" s="88">
        <f t="shared" ref="E15:I15" si="7">E16</f>
        <v>683.52</v>
      </c>
      <c r="F15" s="88">
        <f t="shared" si="3"/>
        <v>5149.9814400000005</v>
      </c>
      <c r="G15" s="88">
        <f t="shared" si="7"/>
        <v>0</v>
      </c>
      <c r="H15" s="88">
        <f t="shared" si="7"/>
        <v>0</v>
      </c>
      <c r="I15" s="88">
        <f t="shared" si="7"/>
        <v>0</v>
      </c>
    </row>
    <row r="16" spans="1:9" x14ac:dyDescent="0.25">
      <c r="A16" s="83" t="s">
        <v>94</v>
      </c>
      <c r="B16" s="71" t="s">
        <v>53</v>
      </c>
      <c r="C16" s="89">
        <f t="shared" si="1"/>
        <v>0</v>
      </c>
      <c r="D16" s="89"/>
      <c r="E16" s="89">
        <v>683.52</v>
      </c>
      <c r="F16" s="89">
        <f t="shared" si="3"/>
        <v>5149.9814400000005</v>
      </c>
      <c r="G16" s="90">
        <v>0</v>
      </c>
      <c r="H16" s="90">
        <v>0</v>
      </c>
      <c r="I16" s="90">
        <v>0</v>
      </c>
    </row>
    <row r="17" spans="1:9" ht="16.5" customHeight="1" x14ac:dyDescent="0.25">
      <c r="A17" s="79" t="s">
        <v>95</v>
      </c>
      <c r="B17" s="80" t="s">
        <v>96</v>
      </c>
      <c r="C17" s="87">
        <f t="shared" si="1"/>
        <v>5500.5362001459953</v>
      </c>
      <c r="D17" s="87">
        <f>D18+D21</f>
        <v>41443.79</v>
      </c>
      <c r="E17" s="87">
        <f t="shared" ref="E17:I17" si="8">E18+E21</f>
        <v>8228.7999999999993</v>
      </c>
      <c r="F17" s="87">
        <f t="shared" si="3"/>
        <v>61999.893599999996</v>
      </c>
      <c r="G17" s="87">
        <f t="shared" si="8"/>
        <v>0</v>
      </c>
      <c r="H17" s="87">
        <f t="shared" si="8"/>
        <v>0</v>
      </c>
      <c r="I17" s="87">
        <f t="shared" si="8"/>
        <v>0</v>
      </c>
    </row>
    <row r="18" spans="1:9" x14ac:dyDescent="0.25">
      <c r="A18" s="81" t="s">
        <v>90</v>
      </c>
      <c r="B18" s="82" t="s">
        <v>24</v>
      </c>
      <c r="C18" s="88">
        <f t="shared" si="1"/>
        <v>5500.5362001459953</v>
      </c>
      <c r="D18" s="88">
        <f>D19</f>
        <v>41443.79</v>
      </c>
      <c r="E18" s="88">
        <f t="shared" ref="E18:I18" si="9">E19</f>
        <v>8228.7999999999993</v>
      </c>
      <c r="F18" s="88">
        <f t="shared" si="3"/>
        <v>61999.893599999996</v>
      </c>
      <c r="G18" s="88">
        <f t="shared" si="9"/>
        <v>0</v>
      </c>
      <c r="H18" s="88">
        <f t="shared" si="9"/>
        <v>0</v>
      </c>
      <c r="I18" s="88">
        <f t="shared" si="9"/>
        <v>0</v>
      </c>
    </row>
    <row r="19" spans="1:9" x14ac:dyDescent="0.25">
      <c r="A19" s="83" t="s">
        <v>92</v>
      </c>
      <c r="B19" s="71" t="s">
        <v>34</v>
      </c>
      <c r="C19" s="89">
        <f t="shared" si="1"/>
        <v>5500.5362001459953</v>
      </c>
      <c r="D19" s="89">
        <v>41443.79</v>
      </c>
      <c r="E19" s="89">
        <v>8228.7999999999993</v>
      </c>
      <c r="F19" s="89">
        <f t="shared" si="3"/>
        <v>61999.893599999996</v>
      </c>
      <c r="G19" s="90">
        <v>0</v>
      </c>
      <c r="H19" s="90">
        <v>0</v>
      </c>
      <c r="I19" s="90">
        <v>0</v>
      </c>
    </row>
    <row r="20" spans="1:9" x14ac:dyDescent="0.25">
      <c r="A20" s="83" t="s">
        <v>97</v>
      </c>
      <c r="B20" s="71" t="s">
        <v>60</v>
      </c>
      <c r="C20" s="89">
        <f t="shared" si="1"/>
        <v>0</v>
      </c>
      <c r="D20" s="89"/>
      <c r="E20" s="89"/>
      <c r="F20" s="89">
        <f t="shared" si="3"/>
        <v>0</v>
      </c>
      <c r="G20" s="90">
        <v>0</v>
      </c>
      <c r="H20" s="90">
        <v>0</v>
      </c>
      <c r="I20" s="90">
        <v>0</v>
      </c>
    </row>
    <row r="21" spans="1:9" x14ac:dyDescent="0.25">
      <c r="A21" s="81" t="s">
        <v>93</v>
      </c>
      <c r="B21" s="82" t="s">
        <v>26</v>
      </c>
      <c r="C21" s="88">
        <f t="shared" si="1"/>
        <v>0</v>
      </c>
      <c r="D21" s="88">
        <f>D22+D23</f>
        <v>0</v>
      </c>
      <c r="E21" s="88">
        <f t="shared" ref="E21:I21" si="10">E22+E23</f>
        <v>0</v>
      </c>
      <c r="F21" s="88">
        <f t="shared" si="3"/>
        <v>0</v>
      </c>
      <c r="G21" s="88">
        <f t="shared" si="10"/>
        <v>0</v>
      </c>
      <c r="H21" s="88">
        <f t="shared" si="10"/>
        <v>0</v>
      </c>
      <c r="I21" s="88">
        <f t="shared" si="10"/>
        <v>0</v>
      </c>
    </row>
    <row r="22" spans="1:9" x14ac:dyDescent="0.25">
      <c r="A22" s="83" t="s">
        <v>94</v>
      </c>
      <c r="B22" s="71" t="s">
        <v>53</v>
      </c>
      <c r="C22" s="89">
        <f t="shared" si="1"/>
        <v>0</v>
      </c>
      <c r="D22" s="89"/>
      <c r="E22" s="89"/>
      <c r="F22" s="89">
        <f t="shared" si="3"/>
        <v>0</v>
      </c>
      <c r="G22" s="90">
        <v>0</v>
      </c>
      <c r="H22" s="90">
        <v>0</v>
      </c>
      <c r="I22" s="90">
        <v>0</v>
      </c>
    </row>
    <row r="23" spans="1:9" x14ac:dyDescent="0.25">
      <c r="A23" s="83" t="s">
        <v>98</v>
      </c>
      <c r="B23" s="71" t="s">
        <v>99</v>
      </c>
      <c r="C23" s="89">
        <f t="shared" si="1"/>
        <v>0</v>
      </c>
      <c r="D23" s="89"/>
      <c r="E23" s="89"/>
      <c r="F23" s="89">
        <f t="shared" si="3"/>
        <v>0</v>
      </c>
      <c r="G23" s="90">
        <v>0</v>
      </c>
      <c r="H23" s="90">
        <v>0</v>
      </c>
      <c r="I23" s="90">
        <v>0</v>
      </c>
    </row>
    <row r="24" spans="1:9" ht="24" x14ac:dyDescent="0.25">
      <c r="A24" s="79" t="s">
        <v>100</v>
      </c>
      <c r="B24" s="80" t="s">
        <v>101</v>
      </c>
      <c r="C24" s="87">
        <f t="shared" si="1"/>
        <v>3473.087796137766</v>
      </c>
      <c r="D24" s="87">
        <f>D25</f>
        <v>26167.98</v>
      </c>
      <c r="E24" s="87">
        <f t="shared" ref="E24:I25" si="11">E25</f>
        <v>1990.84</v>
      </c>
      <c r="F24" s="87">
        <f t="shared" si="3"/>
        <v>14999.983980000001</v>
      </c>
      <c r="G24" s="87">
        <f t="shared" si="11"/>
        <v>0</v>
      </c>
      <c r="H24" s="87">
        <f t="shared" si="11"/>
        <v>0</v>
      </c>
      <c r="I24" s="87">
        <f t="shared" si="11"/>
        <v>0</v>
      </c>
    </row>
    <row r="25" spans="1:9" x14ac:dyDescent="0.25">
      <c r="A25" s="81" t="s">
        <v>90</v>
      </c>
      <c r="B25" s="82" t="s">
        <v>24</v>
      </c>
      <c r="C25" s="88">
        <f t="shared" si="1"/>
        <v>3473.087796137766</v>
      </c>
      <c r="D25" s="88">
        <f>D26</f>
        <v>26167.98</v>
      </c>
      <c r="E25" s="88">
        <f t="shared" si="11"/>
        <v>1990.84</v>
      </c>
      <c r="F25" s="88">
        <f t="shared" si="3"/>
        <v>14999.983980000001</v>
      </c>
      <c r="G25" s="88">
        <f t="shared" si="11"/>
        <v>0</v>
      </c>
      <c r="H25" s="88">
        <f t="shared" si="11"/>
        <v>0</v>
      </c>
      <c r="I25" s="88">
        <f t="shared" si="11"/>
        <v>0</v>
      </c>
    </row>
    <row r="26" spans="1:9" x14ac:dyDescent="0.25">
      <c r="A26" s="83" t="s">
        <v>92</v>
      </c>
      <c r="B26" s="71" t="s">
        <v>34</v>
      </c>
      <c r="C26" s="89">
        <f t="shared" si="1"/>
        <v>3473.087796137766</v>
      </c>
      <c r="D26" s="89">
        <v>26167.98</v>
      </c>
      <c r="E26" s="89">
        <v>1990.84</v>
      </c>
      <c r="F26" s="89">
        <f t="shared" si="3"/>
        <v>14999.983980000001</v>
      </c>
      <c r="G26" s="90">
        <v>0</v>
      </c>
      <c r="H26" s="90">
        <v>0</v>
      </c>
      <c r="I26" s="90">
        <v>0</v>
      </c>
    </row>
    <row r="27" spans="1:9" ht="24" x14ac:dyDescent="0.25">
      <c r="A27" s="79" t="s">
        <v>102</v>
      </c>
      <c r="B27" s="80" t="s">
        <v>103</v>
      </c>
      <c r="C27" s="87">
        <f t="shared" si="1"/>
        <v>0</v>
      </c>
      <c r="D27" s="87"/>
      <c r="E27" s="87"/>
      <c r="F27" s="87">
        <f t="shared" si="3"/>
        <v>0</v>
      </c>
      <c r="G27" s="91">
        <v>0</v>
      </c>
      <c r="H27" s="91">
        <v>0</v>
      </c>
      <c r="I27" s="91">
        <v>0</v>
      </c>
    </row>
    <row r="28" spans="1:9" x14ac:dyDescent="0.25">
      <c r="A28" s="81" t="s">
        <v>90</v>
      </c>
      <c r="B28" s="82" t="s">
        <v>24</v>
      </c>
      <c r="C28" s="88">
        <f t="shared" si="1"/>
        <v>0</v>
      </c>
      <c r="D28" s="88"/>
      <c r="E28" s="88"/>
      <c r="F28" s="88">
        <f t="shared" si="3"/>
        <v>0</v>
      </c>
      <c r="G28" s="92">
        <v>0</v>
      </c>
      <c r="H28" s="92">
        <v>0</v>
      </c>
      <c r="I28" s="92">
        <v>0</v>
      </c>
    </row>
    <row r="29" spans="1:9" x14ac:dyDescent="0.25">
      <c r="A29" s="83" t="s">
        <v>92</v>
      </c>
      <c r="B29" s="71" t="s">
        <v>34</v>
      </c>
      <c r="C29" s="89">
        <f t="shared" si="1"/>
        <v>0</v>
      </c>
      <c r="D29" s="89"/>
      <c r="E29" s="89"/>
      <c r="F29" s="89">
        <f t="shared" si="3"/>
        <v>0</v>
      </c>
      <c r="G29" s="90">
        <v>0</v>
      </c>
      <c r="H29" s="90">
        <v>0</v>
      </c>
      <c r="I29" s="90">
        <v>0</v>
      </c>
    </row>
    <row r="30" spans="1:9" ht="24" x14ac:dyDescent="0.25">
      <c r="A30" s="79" t="s">
        <v>104</v>
      </c>
      <c r="B30" s="80" t="s">
        <v>105</v>
      </c>
      <c r="C30" s="87">
        <f t="shared" si="1"/>
        <v>0</v>
      </c>
      <c r="D30" s="87"/>
      <c r="E30" s="87">
        <f>E31</f>
        <v>7299.75</v>
      </c>
      <c r="F30" s="87">
        <f t="shared" si="3"/>
        <v>54999.966375000004</v>
      </c>
      <c r="G30" s="87">
        <f t="shared" ref="G30:I31" si="12">G31</f>
        <v>0</v>
      </c>
      <c r="H30" s="87">
        <f t="shared" si="12"/>
        <v>0</v>
      </c>
      <c r="I30" s="87">
        <f t="shared" si="12"/>
        <v>0</v>
      </c>
    </row>
    <row r="31" spans="1:9" x14ac:dyDescent="0.25">
      <c r="A31" s="81" t="s">
        <v>93</v>
      </c>
      <c r="B31" s="82" t="s">
        <v>26</v>
      </c>
      <c r="C31" s="88">
        <f t="shared" si="1"/>
        <v>0</v>
      </c>
      <c r="D31" s="88"/>
      <c r="E31" s="88">
        <f>E32</f>
        <v>7299.75</v>
      </c>
      <c r="F31" s="88">
        <f t="shared" si="3"/>
        <v>54999.966375000004</v>
      </c>
      <c r="G31" s="88">
        <f t="shared" si="12"/>
        <v>0</v>
      </c>
      <c r="H31" s="88">
        <f t="shared" si="12"/>
        <v>0</v>
      </c>
      <c r="I31" s="88">
        <f t="shared" si="12"/>
        <v>0</v>
      </c>
    </row>
    <row r="32" spans="1:9" x14ac:dyDescent="0.25">
      <c r="A32" s="83" t="s">
        <v>94</v>
      </c>
      <c r="B32" s="71" t="s">
        <v>53</v>
      </c>
      <c r="C32" s="89">
        <f t="shared" si="1"/>
        <v>0</v>
      </c>
      <c r="D32" s="89"/>
      <c r="E32" s="89">
        <v>7299.75</v>
      </c>
      <c r="F32" s="89">
        <f t="shared" si="3"/>
        <v>54999.966375000004</v>
      </c>
      <c r="G32" s="90">
        <v>0</v>
      </c>
      <c r="H32" s="90">
        <v>0</v>
      </c>
      <c r="I32" s="90">
        <v>0</v>
      </c>
    </row>
    <row r="33" spans="1:9" ht="24" x14ac:dyDescent="0.25">
      <c r="A33" s="79" t="s">
        <v>106</v>
      </c>
      <c r="B33" s="80" t="s">
        <v>107</v>
      </c>
      <c r="C33" s="87">
        <f t="shared" si="1"/>
        <v>0</v>
      </c>
      <c r="D33" s="87"/>
      <c r="E33" s="87"/>
      <c r="F33" s="87">
        <f t="shared" si="3"/>
        <v>0</v>
      </c>
      <c r="G33" s="91">
        <v>0</v>
      </c>
      <c r="H33" s="91">
        <v>0</v>
      </c>
      <c r="I33" s="91">
        <v>0</v>
      </c>
    </row>
    <row r="34" spans="1:9" x14ac:dyDescent="0.25">
      <c r="A34" s="81" t="s">
        <v>93</v>
      </c>
      <c r="B34" s="82" t="s">
        <v>26</v>
      </c>
      <c r="C34" s="88">
        <f t="shared" si="1"/>
        <v>0</v>
      </c>
      <c r="D34" s="88"/>
      <c r="E34" s="88"/>
      <c r="F34" s="88">
        <f t="shared" si="3"/>
        <v>0</v>
      </c>
      <c r="G34" s="92">
        <v>0</v>
      </c>
      <c r="H34" s="92">
        <v>0</v>
      </c>
      <c r="I34" s="92">
        <v>0</v>
      </c>
    </row>
    <row r="35" spans="1:9" x14ac:dyDescent="0.25">
      <c r="A35" s="83" t="s">
        <v>94</v>
      </c>
      <c r="B35" s="71" t="s">
        <v>53</v>
      </c>
      <c r="C35" s="89">
        <f t="shared" si="1"/>
        <v>0</v>
      </c>
      <c r="D35" s="89"/>
      <c r="E35" s="89"/>
      <c r="F35" s="89">
        <f t="shared" si="3"/>
        <v>0</v>
      </c>
      <c r="G35" s="90">
        <v>0</v>
      </c>
      <c r="H35" s="90">
        <v>0</v>
      </c>
      <c r="I35" s="90">
        <v>0</v>
      </c>
    </row>
    <row r="36" spans="1:9" ht="24" x14ac:dyDescent="0.25">
      <c r="A36" s="77" t="s">
        <v>108</v>
      </c>
      <c r="B36" s="78" t="s">
        <v>109</v>
      </c>
      <c r="C36" s="86">
        <f t="shared" si="1"/>
        <v>663.6047514765412</v>
      </c>
      <c r="D36" s="86">
        <f>D37</f>
        <v>4999.93</v>
      </c>
      <c r="E36" s="86">
        <f t="shared" ref="E36:I36" si="13">E37</f>
        <v>0</v>
      </c>
      <c r="F36" s="86">
        <f t="shared" si="3"/>
        <v>0</v>
      </c>
      <c r="G36" s="86">
        <f t="shared" si="13"/>
        <v>0</v>
      </c>
      <c r="H36" s="86">
        <f t="shared" si="13"/>
        <v>0</v>
      </c>
      <c r="I36" s="86">
        <f t="shared" si="13"/>
        <v>0</v>
      </c>
    </row>
    <row r="37" spans="1:9" x14ac:dyDescent="0.25">
      <c r="A37" s="79" t="s">
        <v>88</v>
      </c>
      <c r="B37" s="80" t="s">
        <v>89</v>
      </c>
      <c r="C37" s="87">
        <f t="shared" si="1"/>
        <v>663.6047514765412</v>
      </c>
      <c r="D37" s="87">
        <f>D38</f>
        <v>4999.93</v>
      </c>
      <c r="E37" s="87">
        <f t="shared" ref="E37:I38" si="14">E38</f>
        <v>0</v>
      </c>
      <c r="F37" s="87">
        <f t="shared" si="3"/>
        <v>0</v>
      </c>
      <c r="G37" s="87">
        <f t="shared" si="14"/>
        <v>0</v>
      </c>
      <c r="H37" s="87">
        <f t="shared" si="14"/>
        <v>0</v>
      </c>
      <c r="I37" s="87">
        <f t="shared" si="14"/>
        <v>0</v>
      </c>
    </row>
    <row r="38" spans="1:9" x14ac:dyDescent="0.25">
      <c r="A38" s="81" t="s">
        <v>90</v>
      </c>
      <c r="B38" s="82" t="s">
        <v>24</v>
      </c>
      <c r="C38" s="88">
        <f t="shared" si="1"/>
        <v>663.6047514765412</v>
      </c>
      <c r="D38" s="88">
        <f>D39</f>
        <v>4999.93</v>
      </c>
      <c r="E38" s="88">
        <f t="shared" si="14"/>
        <v>0</v>
      </c>
      <c r="F38" s="88">
        <f t="shared" si="3"/>
        <v>0</v>
      </c>
      <c r="G38" s="88">
        <f t="shared" si="14"/>
        <v>0</v>
      </c>
      <c r="H38" s="88">
        <f t="shared" si="14"/>
        <v>0</v>
      </c>
      <c r="I38" s="88">
        <f t="shared" si="14"/>
        <v>0</v>
      </c>
    </row>
    <row r="39" spans="1:9" x14ac:dyDescent="0.25">
      <c r="A39" s="83" t="s">
        <v>92</v>
      </c>
      <c r="B39" s="71" t="s">
        <v>34</v>
      </c>
      <c r="C39" s="89">
        <f t="shared" si="1"/>
        <v>663.6047514765412</v>
      </c>
      <c r="D39" s="89">
        <v>4999.93</v>
      </c>
      <c r="E39" s="89"/>
      <c r="F39" s="89">
        <f t="shared" si="3"/>
        <v>0</v>
      </c>
      <c r="G39" s="90">
        <v>0</v>
      </c>
      <c r="H39" s="90">
        <v>0</v>
      </c>
      <c r="I39" s="90">
        <v>0</v>
      </c>
    </row>
    <row r="40" spans="1:9" ht="24" x14ac:dyDescent="0.25">
      <c r="A40" s="77" t="s">
        <v>110</v>
      </c>
      <c r="B40" s="78" t="s">
        <v>111</v>
      </c>
      <c r="C40" s="86">
        <f t="shared" si="1"/>
        <v>3044.2869467117921</v>
      </c>
      <c r="D40" s="86">
        <f>D41+D44+D48+D51+D54+D57</f>
        <v>22937.18</v>
      </c>
      <c r="E40" s="86">
        <f t="shared" ref="E40:I40" si="15">E41+E44+E48+E51+E54+E57</f>
        <v>0</v>
      </c>
      <c r="F40" s="86">
        <f t="shared" si="3"/>
        <v>0</v>
      </c>
      <c r="G40" s="86">
        <f t="shared" si="15"/>
        <v>10619</v>
      </c>
      <c r="H40" s="86">
        <f t="shared" si="15"/>
        <v>10619</v>
      </c>
      <c r="I40" s="86">
        <f t="shared" si="15"/>
        <v>10619</v>
      </c>
    </row>
    <row r="41" spans="1:9" x14ac:dyDescent="0.25">
      <c r="A41" s="79" t="s">
        <v>88</v>
      </c>
      <c r="B41" s="80" t="s">
        <v>89</v>
      </c>
      <c r="C41" s="87">
        <f t="shared" si="1"/>
        <v>2919.9017851217732</v>
      </c>
      <c r="D41" s="87">
        <f>D42</f>
        <v>22000</v>
      </c>
      <c r="E41" s="87">
        <f t="shared" ref="E41:I42" si="16">E42</f>
        <v>0</v>
      </c>
      <c r="F41" s="87">
        <f t="shared" si="3"/>
        <v>0</v>
      </c>
      <c r="G41" s="87">
        <f t="shared" si="16"/>
        <v>5310</v>
      </c>
      <c r="H41" s="87">
        <f t="shared" si="16"/>
        <v>5310</v>
      </c>
      <c r="I41" s="87">
        <f t="shared" si="16"/>
        <v>5310</v>
      </c>
    </row>
    <row r="42" spans="1:9" x14ac:dyDescent="0.25">
      <c r="A42" s="81" t="s">
        <v>90</v>
      </c>
      <c r="B42" s="82" t="s">
        <v>24</v>
      </c>
      <c r="C42" s="88">
        <f t="shared" si="1"/>
        <v>2919.9017851217732</v>
      </c>
      <c r="D42" s="88">
        <f>D43</f>
        <v>22000</v>
      </c>
      <c r="E42" s="88">
        <f t="shared" si="16"/>
        <v>0</v>
      </c>
      <c r="F42" s="88">
        <f t="shared" si="3"/>
        <v>0</v>
      </c>
      <c r="G42" s="88">
        <f t="shared" si="16"/>
        <v>5310</v>
      </c>
      <c r="H42" s="88">
        <f t="shared" si="16"/>
        <v>5310</v>
      </c>
      <c r="I42" s="88">
        <f t="shared" si="16"/>
        <v>5310</v>
      </c>
    </row>
    <row r="43" spans="1:9" x14ac:dyDescent="0.25">
      <c r="A43" s="83" t="s">
        <v>92</v>
      </c>
      <c r="B43" s="71" t="s">
        <v>34</v>
      </c>
      <c r="C43" s="89">
        <f t="shared" si="1"/>
        <v>2919.9017851217732</v>
      </c>
      <c r="D43" s="89">
        <v>22000</v>
      </c>
      <c r="E43" s="89"/>
      <c r="F43" s="89">
        <f t="shared" si="3"/>
        <v>0</v>
      </c>
      <c r="G43" s="90">
        <v>5310</v>
      </c>
      <c r="H43" s="90">
        <v>5310</v>
      </c>
      <c r="I43" s="90">
        <v>5310</v>
      </c>
    </row>
    <row r="44" spans="1:9" ht="24" x14ac:dyDescent="0.25">
      <c r="A44" s="79" t="s">
        <v>95</v>
      </c>
      <c r="B44" s="80" t="s">
        <v>96</v>
      </c>
      <c r="C44" s="87">
        <f t="shared" si="1"/>
        <v>124.38516159001924</v>
      </c>
      <c r="D44" s="87">
        <f>D45</f>
        <v>937.18</v>
      </c>
      <c r="E44" s="87">
        <f t="shared" ref="E44:I44" si="17">E45</f>
        <v>0</v>
      </c>
      <c r="F44" s="87">
        <f t="shared" si="3"/>
        <v>0</v>
      </c>
      <c r="G44" s="87">
        <f t="shared" si="17"/>
        <v>3982</v>
      </c>
      <c r="H44" s="87">
        <f t="shared" si="17"/>
        <v>3982</v>
      </c>
      <c r="I44" s="87">
        <f t="shared" si="17"/>
        <v>3982</v>
      </c>
    </row>
    <row r="45" spans="1:9" x14ac:dyDescent="0.25">
      <c r="A45" s="81" t="s">
        <v>90</v>
      </c>
      <c r="B45" s="82" t="s">
        <v>24</v>
      </c>
      <c r="C45" s="88">
        <f t="shared" si="1"/>
        <v>124.38516159001924</v>
      </c>
      <c r="D45" s="88">
        <f>D46+D47</f>
        <v>937.18</v>
      </c>
      <c r="E45" s="88">
        <f t="shared" ref="E45:I45" si="18">E46+E47</f>
        <v>0</v>
      </c>
      <c r="F45" s="88">
        <f t="shared" si="3"/>
        <v>0</v>
      </c>
      <c r="G45" s="88">
        <f t="shared" si="18"/>
        <v>3982</v>
      </c>
      <c r="H45" s="88">
        <f t="shared" si="18"/>
        <v>3982</v>
      </c>
      <c r="I45" s="88">
        <f t="shared" si="18"/>
        <v>3982</v>
      </c>
    </row>
    <row r="46" spans="1:9" x14ac:dyDescent="0.25">
      <c r="A46" s="83" t="s">
        <v>92</v>
      </c>
      <c r="B46" s="71" t="s">
        <v>34</v>
      </c>
      <c r="C46" s="89">
        <f t="shared" si="1"/>
        <v>124.38516159001924</v>
      </c>
      <c r="D46" s="89">
        <v>937.18</v>
      </c>
      <c r="E46" s="89"/>
      <c r="F46" s="89">
        <f t="shared" si="3"/>
        <v>0</v>
      </c>
      <c r="G46" s="90">
        <v>3982</v>
      </c>
      <c r="H46" s="90">
        <v>3982</v>
      </c>
      <c r="I46" s="90">
        <v>3982</v>
      </c>
    </row>
    <row r="47" spans="1:9" x14ac:dyDescent="0.25">
      <c r="A47" s="83" t="s">
        <v>97</v>
      </c>
      <c r="B47" s="71" t="s">
        <v>60</v>
      </c>
      <c r="C47" s="89">
        <f t="shared" si="1"/>
        <v>0</v>
      </c>
      <c r="D47" s="89"/>
      <c r="E47" s="89"/>
      <c r="F47" s="89">
        <f t="shared" si="3"/>
        <v>0</v>
      </c>
      <c r="G47" s="90">
        <v>0</v>
      </c>
      <c r="H47" s="90">
        <v>0</v>
      </c>
      <c r="I47" s="90">
        <v>0</v>
      </c>
    </row>
    <row r="48" spans="1:9" ht="24" x14ac:dyDescent="0.25">
      <c r="A48" s="79" t="s">
        <v>100</v>
      </c>
      <c r="B48" s="80" t="s">
        <v>101</v>
      </c>
      <c r="C48" s="87">
        <f t="shared" si="1"/>
        <v>0</v>
      </c>
      <c r="D48" s="87"/>
      <c r="E48" s="87"/>
      <c r="F48" s="87">
        <f t="shared" si="3"/>
        <v>0</v>
      </c>
      <c r="G48" s="91">
        <v>1327</v>
      </c>
      <c r="H48" s="91">
        <v>1327</v>
      </c>
      <c r="I48" s="91">
        <v>1327</v>
      </c>
    </row>
    <row r="49" spans="1:9" x14ac:dyDescent="0.25">
      <c r="A49" s="81" t="s">
        <v>90</v>
      </c>
      <c r="B49" s="82" t="s">
        <v>24</v>
      </c>
      <c r="C49" s="88">
        <f t="shared" si="1"/>
        <v>0</v>
      </c>
      <c r="D49" s="88"/>
      <c r="E49" s="88"/>
      <c r="F49" s="88">
        <f t="shared" si="3"/>
        <v>0</v>
      </c>
      <c r="G49" s="92">
        <v>1327</v>
      </c>
      <c r="H49" s="92">
        <v>1327</v>
      </c>
      <c r="I49" s="92">
        <v>1327</v>
      </c>
    </row>
    <row r="50" spans="1:9" x14ac:dyDescent="0.25">
      <c r="A50" s="83" t="s">
        <v>92</v>
      </c>
      <c r="B50" s="71" t="s">
        <v>34</v>
      </c>
      <c r="C50" s="89">
        <f t="shared" si="1"/>
        <v>0</v>
      </c>
      <c r="D50" s="89"/>
      <c r="E50" s="89"/>
      <c r="F50" s="89">
        <f t="shared" si="3"/>
        <v>0</v>
      </c>
      <c r="G50" s="90">
        <v>1327</v>
      </c>
      <c r="H50" s="90">
        <v>1327</v>
      </c>
      <c r="I50" s="90">
        <v>1327</v>
      </c>
    </row>
    <row r="51" spans="1:9" ht="24" x14ac:dyDescent="0.25">
      <c r="A51" s="79" t="s">
        <v>102</v>
      </c>
      <c r="B51" s="80" t="s">
        <v>103</v>
      </c>
      <c r="C51" s="87">
        <f t="shared" si="1"/>
        <v>0</v>
      </c>
      <c r="D51" s="87"/>
      <c r="E51" s="87"/>
      <c r="F51" s="87">
        <f t="shared" si="3"/>
        <v>0</v>
      </c>
      <c r="G51" s="91">
        <v>0</v>
      </c>
      <c r="H51" s="91">
        <v>0</v>
      </c>
      <c r="I51" s="91">
        <v>0</v>
      </c>
    </row>
    <row r="52" spans="1:9" x14ac:dyDescent="0.25">
      <c r="A52" s="81" t="s">
        <v>90</v>
      </c>
      <c r="B52" s="82" t="s">
        <v>24</v>
      </c>
      <c r="C52" s="88">
        <f t="shared" si="1"/>
        <v>0</v>
      </c>
      <c r="D52" s="88"/>
      <c r="E52" s="88"/>
      <c r="F52" s="88">
        <f t="shared" si="3"/>
        <v>0</v>
      </c>
      <c r="G52" s="92">
        <v>0</v>
      </c>
      <c r="H52" s="92">
        <v>0</v>
      </c>
      <c r="I52" s="92">
        <v>0</v>
      </c>
    </row>
    <row r="53" spans="1:9" x14ac:dyDescent="0.25">
      <c r="A53" s="83" t="s">
        <v>92</v>
      </c>
      <c r="B53" s="71" t="s">
        <v>34</v>
      </c>
      <c r="C53" s="89">
        <f t="shared" si="1"/>
        <v>0</v>
      </c>
      <c r="D53" s="89"/>
      <c r="E53" s="89"/>
      <c r="F53" s="89">
        <f t="shared" si="3"/>
        <v>0</v>
      </c>
      <c r="G53" s="90">
        <v>0</v>
      </c>
      <c r="H53" s="90">
        <v>0</v>
      </c>
      <c r="I53" s="90">
        <v>0</v>
      </c>
    </row>
    <row r="54" spans="1:9" ht="24" x14ac:dyDescent="0.25">
      <c r="A54" s="79" t="s">
        <v>104</v>
      </c>
      <c r="B54" s="80" t="s">
        <v>105</v>
      </c>
      <c r="C54" s="87">
        <f t="shared" si="1"/>
        <v>0</v>
      </c>
      <c r="D54" s="87"/>
      <c r="E54" s="87"/>
      <c r="F54" s="87">
        <f t="shared" si="3"/>
        <v>0</v>
      </c>
      <c r="G54" s="91">
        <v>0</v>
      </c>
      <c r="H54" s="91">
        <v>0</v>
      </c>
      <c r="I54" s="91">
        <v>0</v>
      </c>
    </row>
    <row r="55" spans="1:9" x14ac:dyDescent="0.25">
      <c r="A55" s="81" t="s">
        <v>90</v>
      </c>
      <c r="B55" s="82" t="s">
        <v>24</v>
      </c>
      <c r="C55" s="88">
        <f t="shared" si="1"/>
        <v>0</v>
      </c>
      <c r="D55" s="88"/>
      <c r="E55" s="88"/>
      <c r="F55" s="88">
        <f t="shared" si="3"/>
        <v>0</v>
      </c>
      <c r="G55" s="92">
        <v>0</v>
      </c>
      <c r="H55" s="92">
        <v>0</v>
      </c>
      <c r="I55" s="92">
        <v>0</v>
      </c>
    </row>
    <row r="56" spans="1:9" x14ac:dyDescent="0.25">
      <c r="A56" s="83" t="s">
        <v>92</v>
      </c>
      <c r="B56" s="71" t="s">
        <v>34</v>
      </c>
      <c r="C56" s="89">
        <f t="shared" si="1"/>
        <v>0</v>
      </c>
      <c r="D56" s="89"/>
      <c r="E56" s="89"/>
      <c r="F56" s="89">
        <f t="shared" si="3"/>
        <v>0</v>
      </c>
      <c r="G56" s="90">
        <v>0</v>
      </c>
      <c r="H56" s="90">
        <v>0</v>
      </c>
      <c r="I56" s="90">
        <v>0</v>
      </c>
    </row>
    <row r="57" spans="1:9" ht="24" x14ac:dyDescent="0.25">
      <c r="A57" s="79" t="s">
        <v>106</v>
      </c>
      <c r="B57" s="80" t="s">
        <v>107</v>
      </c>
      <c r="C57" s="87">
        <f t="shared" si="1"/>
        <v>0</v>
      </c>
      <c r="D57" s="87"/>
      <c r="E57" s="87"/>
      <c r="F57" s="87">
        <f t="shared" si="3"/>
        <v>0</v>
      </c>
      <c r="G57" s="91">
        <v>0</v>
      </c>
      <c r="H57" s="91">
        <v>0</v>
      </c>
      <c r="I57" s="91">
        <v>0</v>
      </c>
    </row>
    <row r="58" spans="1:9" x14ac:dyDescent="0.25">
      <c r="A58" s="81" t="s">
        <v>90</v>
      </c>
      <c r="B58" s="82" t="s">
        <v>24</v>
      </c>
      <c r="C58" s="88">
        <f t="shared" si="1"/>
        <v>0</v>
      </c>
      <c r="D58" s="88"/>
      <c r="E58" s="88"/>
      <c r="F58" s="88">
        <f t="shared" si="3"/>
        <v>0</v>
      </c>
      <c r="G58" s="92">
        <v>0</v>
      </c>
      <c r="H58" s="92">
        <v>0</v>
      </c>
      <c r="I58" s="92">
        <v>0</v>
      </c>
    </row>
    <row r="59" spans="1:9" x14ac:dyDescent="0.25">
      <c r="A59" s="83" t="s">
        <v>92</v>
      </c>
      <c r="B59" s="71" t="s">
        <v>34</v>
      </c>
      <c r="C59" s="89">
        <f t="shared" si="1"/>
        <v>0</v>
      </c>
      <c r="D59" s="89"/>
      <c r="E59" s="89"/>
      <c r="F59" s="89">
        <f t="shared" si="3"/>
        <v>0</v>
      </c>
      <c r="G59" s="90">
        <v>0</v>
      </c>
      <c r="H59" s="90">
        <v>0</v>
      </c>
      <c r="I59" s="90">
        <v>0</v>
      </c>
    </row>
    <row r="60" spans="1:9" ht="24" x14ac:dyDescent="0.25">
      <c r="A60" s="77" t="s">
        <v>112</v>
      </c>
      <c r="B60" s="78" t="s">
        <v>113</v>
      </c>
      <c r="C60" s="86">
        <f t="shared" si="1"/>
        <v>630.43333996947376</v>
      </c>
      <c r="D60" s="86">
        <f>D61</f>
        <v>4750</v>
      </c>
      <c r="E60" s="86">
        <f t="shared" ref="E60:I61" si="19">E61</f>
        <v>0</v>
      </c>
      <c r="F60" s="86">
        <f t="shared" si="3"/>
        <v>0</v>
      </c>
      <c r="G60" s="86">
        <f t="shared" si="19"/>
        <v>0</v>
      </c>
      <c r="H60" s="86">
        <f t="shared" si="19"/>
        <v>0</v>
      </c>
      <c r="I60" s="86">
        <f t="shared" si="19"/>
        <v>0</v>
      </c>
    </row>
    <row r="61" spans="1:9" x14ac:dyDescent="0.25">
      <c r="A61" s="79" t="s">
        <v>88</v>
      </c>
      <c r="B61" s="80" t="s">
        <v>89</v>
      </c>
      <c r="C61" s="87">
        <f t="shared" si="1"/>
        <v>630.43333996947376</v>
      </c>
      <c r="D61" s="87">
        <f>D62</f>
        <v>4750</v>
      </c>
      <c r="E61" s="87">
        <f t="shared" si="19"/>
        <v>0</v>
      </c>
      <c r="F61" s="87">
        <f t="shared" si="3"/>
        <v>0</v>
      </c>
      <c r="G61" s="87">
        <f t="shared" si="19"/>
        <v>0</v>
      </c>
      <c r="H61" s="87">
        <f t="shared" si="19"/>
        <v>0</v>
      </c>
      <c r="I61" s="87">
        <f t="shared" si="19"/>
        <v>0</v>
      </c>
    </row>
    <row r="62" spans="1:9" x14ac:dyDescent="0.25">
      <c r="A62" s="81" t="s">
        <v>90</v>
      </c>
      <c r="B62" s="82" t="s">
        <v>24</v>
      </c>
      <c r="C62" s="88">
        <f t="shared" si="1"/>
        <v>630.43333996947376</v>
      </c>
      <c r="D62" s="88">
        <f>D63</f>
        <v>4750</v>
      </c>
      <c r="E62" s="88"/>
      <c r="F62" s="88">
        <f t="shared" si="3"/>
        <v>0</v>
      </c>
      <c r="G62" s="92">
        <v>0</v>
      </c>
      <c r="H62" s="92">
        <v>0</v>
      </c>
      <c r="I62" s="92">
        <v>0</v>
      </c>
    </row>
    <row r="63" spans="1:9" x14ac:dyDescent="0.25">
      <c r="A63" s="83" t="s">
        <v>92</v>
      </c>
      <c r="B63" s="71" t="s">
        <v>34</v>
      </c>
      <c r="C63" s="89">
        <f t="shared" si="1"/>
        <v>630.43333996947376</v>
      </c>
      <c r="D63" s="89">
        <v>4750</v>
      </c>
      <c r="E63" s="89"/>
      <c r="F63" s="89">
        <f t="shared" si="3"/>
        <v>0</v>
      </c>
      <c r="G63" s="90">
        <v>0</v>
      </c>
      <c r="H63" s="90">
        <v>0</v>
      </c>
      <c r="I63" s="90">
        <v>0</v>
      </c>
    </row>
    <row r="64" spans="1:9" ht="24" x14ac:dyDescent="0.25">
      <c r="A64" s="77" t="s">
        <v>114</v>
      </c>
      <c r="B64" s="78" t="s">
        <v>115</v>
      </c>
      <c r="C64" s="86">
        <f t="shared" si="1"/>
        <v>12852.018050301944</v>
      </c>
      <c r="D64" s="86">
        <f>D65+D69+D72+D75</f>
        <v>96833.53</v>
      </c>
      <c r="E64" s="86">
        <f>E65+E69+E72+E75</f>
        <v>15865.67</v>
      </c>
      <c r="F64" s="86">
        <f t="shared" si="3"/>
        <v>119539.89061500001</v>
      </c>
      <c r="G64" s="86">
        <f t="shared" ref="G64:I64" si="20">G65+G69+G72+G75</f>
        <v>24288</v>
      </c>
      <c r="H64" s="86">
        <f t="shared" si="20"/>
        <v>24288</v>
      </c>
      <c r="I64" s="86">
        <f t="shared" si="20"/>
        <v>24288</v>
      </c>
    </row>
    <row r="65" spans="1:9" x14ac:dyDescent="0.25">
      <c r="A65" s="79" t="s">
        <v>88</v>
      </c>
      <c r="B65" s="80" t="s">
        <v>89</v>
      </c>
      <c r="C65" s="87">
        <f t="shared" si="1"/>
        <v>10197.561882009422</v>
      </c>
      <c r="D65" s="87">
        <f>D66</f>
        <v>76833.53</v>
      </c>
      <c r="E65" s="87">
        <f t="shared" ref="E65:I65" si="21">E66</f>
        <v>13211.22</v>
      </c>
      <c r="F65" s="87">
        <f t="shared" si="3"/>
        <v>99539.937090000007</v>
      </c>
      <c r="G65" s="87">
        <f t="shared" si="21"/>
        <v>18978</v>
      </c>
      <c r="H65" s="87">
        <f t="shared" si="21"/>
        <v>18978</v>
      </c>
      <c r="I65" s="87">
        <f t="shared" si="21"/>
        <v>18978</v>
      </c>
    </row>
    <row r="66" spans="1:9" x14ac:dyDescent="0.25">
      <c r="A66" s="81" t="s">
        <v>90</v>
      </c>
      <c r="B66" s="82" t="s">
        <v>24</v>
      </c>
      <c r="C66" s="88">
        <f t="shared" si="1"/>
        <v>10197.561882009422</v>
      </c>
      <c r="D66" s="88">
        <f>SUM(D67:D68)</f>
        <v>76833.53</v>
      </c>
      <c r="E66" s="88">
        <f t="shared" ref="E66:I66" si="22">SUM(E67:E68)</f>
        <v>13211.22</v>
      </c>
      <c r="F66" s="88">
        <f t="shared" si="3"/>
        <v>99539.937090000007</v>
      </c>
      <c r="G66" s="88">
        <f t="shared" si="22"/>
        <v>18978</v>
      </c>
      <c r="H66" s="88">
        <f t="shared" si="22"/>
        <v>18978</v>
      </c>
      <c r="I66" s="88">
        <f t="shared" si="22"/>
        <v>18978</v>
      </c>
    </row>
    <row r="67" spans="1:9" x14ac:dyDescent="0.25">
      <c r="A67" s="83" t="s">
        <v>92</v>
      </c>
      <c r="B67" s="71" t="s">
        <v>34</v>
      </c>
      <c r="C67" s="89">
        <f t="shared" si="1"/>
        <v>10197.561882009422</v>
      </c>
      <c r="D67" s="89">
        <v>76833.53</v>
      </c>
      <c r="E67" s="89">
        <v>13211.22</v>
      </c>
      <c r="F67" s="89">
        <f t="shared" si="3"/>
        <v>99539.937090000007</v>
      </c>
      <c r="G67" s="90">
        <v>18965</v>
      </c>
      <c r="H67" s="90">
        <v>18965</v>
      </c>
      <c r="I67" s="90">
        <v>18965</v>
      </c>
    </row>
    <row r="68" spans="1:9" x14ac:dyDescent="0.25">
      <c r="A68" s="83" t="s">
        <v>97</v>
      </c>
      <c r="B68" s="71" t="s">
        <v>60</v>
      </c>
      <c r="C68" s="89">
        <f t="shared" si="1"/>
        <v>0</v>
      </c>
      <c r="D68" s="89"/>
      <c r="E68" s="89"/>
      <c r="F68" s="89">
        <f t="shared" si="3"/>
        <v>0</v>
      </c>
      <c r="G68" s="90">
        <v>13</v>
      </c>
      <c r="H68" s="90">
        <v>13</v>
      </c>
      <c r="I68" s="90">
        <v>13</v>
      </c>
    </row>
    <row r="69" spans="1:9" ht="24" x14ac:dyDescent="0.25">
      <c r="A69" s="79" t="s">
        <v>116</v>
      </c>
      <c r="B69" s="80" t="s">
        <v>117</v>
      </c>
      <c r="C69" s="87">
        <f t="shared" si="1"/>
        <v>0</v>
      </c>
      <c r="D69" s="87"/>
      <c r="E69" s="87"/>
      <c r="F69" s="87">
        <f t="shared" si="3"/>
        <v>0</v>
      </c>
      <c r="G69" s="91">
        <v>664</v>
      </c>
      <c r="H69" s="91">
        <v>664</v>
      </c>
      <c r="I69" s="91">
        <v>664</v>
      </c>
    </row>
    <row r="70" spans="1:9" x14ac:dyDescent="0.25">
      <c r="A70" s="81" t="s">
        <v>90</v>
      </c>
      <c r="B70" s="82" t="s">
        <v>24</v>
      </c>
      <c r="C70" s="88">
        <f t="shared" si="1"/>
        <v>0</v>
      </c>
      <c r="D70" s="88"/>
      <c r="E70" s="88"/>
      <c r="F70" s="88">
        <f t="shared" si="3"/>
        <v>0</v>
      </c>
      <c r="G70" s="92">
        <v>664</v>
      </c>
      <c r="H70" s="92">
        <v>664</v>
      </c>
      <c r="I70" s="92">
        <v>664</v>
      </c>
    </row>
    <row r="71" spans="1:9" x14ac:dyDescent="0.25">
      <c r="A71" s="83" t="s">
        <v>92</v>
      </c>
      <c r="B71" s="71" t="s">
        <v>34</v>
      </c>
      <c r="C71" s="89">
        <f t="shared" si="1"/>
        <v>0</v>
      </c>
      <c r="D71" s="89"/>
      <c r="E71" s="89"/>
      <c r="F71" s="89">
        <f t="shared" si="3"/>
        <v>0</v>
      </c>
      <c r="G71" s="90">
        <v>664</v>
      </c>
      <c r="H71" s="90">
        <v>664</v>
      </c>
      <c r="I71" s="90">
        <v>664</v>
      </c>
    </row>
    <row r="72" spans="1:9" ht="24" x14ac:dyDescent="0.25">
      <c r="A72" s="79" t="s">
        <v>95</v>
      </c>
      <c r="B72" s="80" t="s">
        <v>96</v>
      </c>
      <c r="C72" s="87">
        <f t="shared" si="1"/>
        <v>0</v>
      </c>
      <c r="D72" s="87"/>
      <c r="E72" s="87">
        <f>E73</f>
        <v>663.61</v>
      </c>
      <c r="F72" s="87">
        <f t="shared" si="3"/>
        <v>4999.9695450000008</v>
      </c>
      <c r="G72" s="87">
        <f t="shared" ref="G72:I73" si="23">G73</f>
        <v>0</v>
      </c>
      <c r="H72" s="87">
        <f t="shared" si="23"/>
        <v>0</v>
      </c>
      <c r="I72" s="87">
        <f t="shared" si="23"/>
        <v>0</v>
      </c>
    </row>
    <row r="73" spans="1:9" x14ac:dyDescent="0.25">
      <c r="A73" s="81" t="s">
        <v>90</v>
      </c>
      <c r="B73" s="82" t="s">
        <v>24</v>
      </c>
      <c r="C73" s="88">
        <f t="shared" ref="C73:C139" si="24">D73/$I$5</f>
        <v>0</v>
      </c>
      <c r="D73" s="88"/>
      <c r="E73" s="88">
        <f>E74</f>
        <v>663.61</v>
      </c>
      <c r="F73" s="88">
        <f t="shared" ref="F73:F136" si="25">E73*$I$5</f>
        <v>4999.9695450000008</v>
      </c>
      <c r="G73" s="88">
        <f t="shared" si="23"/>
        <v>0</v>
      </c>
      <c r="H73" s="88">
        <f t="shared" si="23"/>
        <v>0</v>
      </c>
      <c r="I73" s="88">
        <f t="shared" si="23"/>
        <v>0</v>
      </c>
    </row>
    <row r="74" spans="1:9" x14ac:dyDescent="0.25">
      <c r="A74" s="83" t="s">
        <v>92</v>
      </c>
      <c r="B74" s="71" t="s">
        <v>34</v>
      </c>
      <c r="C74" s="89">
        <f t="shared" si="24"/>
        <v>0</v>
      </c>
      <c r="D74" s="89"/>
      <c r="E74" s="89">
        <v>663.61</v>
      </c>
      <c r="F74" s="89">
        <f t="shared" si="25"/>
        <v>4999.9695450000008</v>
      </c>
      <c r="G74" s="90">
        <v>0</v>
      </c>
      <c r="H74" s="90">
        <v>0</v>
      </c>
      <c r="I74" s="90">
        <v>0</v>
      </c>
    </row>
    <row r="75" spans="1:9" ht="24" x14ac:dyDescent="0.25">
      <c r="A75" s="79" t="s">
        <v>100</v>
      </c>
      <c r="B75" s="80" t="s">
        <v>101</v>
      </c>
      <c r="C75" s="87">
        <f t="shared" si="24"/>
        <v>2654.4561682925209</v>
      </c>
      <c r="D75" s="87">
        <f>D76</f>
        <v>20000</v>
      </c>
      <c r="E75" s="87">
        <f t="shared" ref="E75:I76" si="26">E76</f>
        <v>1990.84</v>
      </c>
      <c r="F75" s="87">
        <f t="shared" si="25"/>
        <v>14999.983980000001</v>
      </c>
      <c r="G75" s="87">
        <f t="shared" si="26"/>
        <v>4646</v>
      </c>
      <c r="H75" s="87">
        <f t="shared" si="26"/>
        <v>4646</v>
      </c>
      <c r="I75" s="87">
        <f t="shared" si="26"/>
        <v>4646</v>
      </c>
    </row>
    <row r="76" spans="1:9" x14ac:dyDescent="0.25">
      <c r="A76" s="81" t="s">
        <v>90</v>
      </c>
      <c r="B76" s="82" t="s">
        <v>24</v>
      </c>
      <c r="C76" s="88">
        <f t="shared" si="24"/>
        <v>2654.4561682925209</v>
      </c>
      <c r="D76" s="88">
        <f>D77</f>
        <v>20000</v>
      </c>
      <c r="E76" s="88">
        <f t="shared" si="26"/>
        <v>1990.84</v>
      </c>
      <c r="F76" s="88">
        <f t="shared" si="25"/>
        <v>14999.983980000001</v>
      </c>
      <c r="G76" s="88">
        <f t="shared" si="26"/>
        <v>4646</v>
      </c>
      <c r="H76" s="88">
        <f t="shared" si="26"/>
        <v>4646</v>
      </c>
      <c r="I76" s="88">
        <f t="shared" si="26"/>
        <v>4646</v>
      </c>
    </row>
    <row r="77" spans="1:9" x14ac:dyDescent="0.25">
      <c r="A77" s="83" t="s">
        <v>92</v>
      </c>
      <c r="B77" s="71" t="s">
        <v>34</v>
      </c>
      <c r="C77" s="89">
        <f t="shared" si="24"/>
        <v>2654.4561682925209</v>
      </c>
      <c r="D77" s="89">
        <v>20000</v>
      </c>
      <c r="E77" s="89">
        <v>1990.84</v>
      </c>
      <c r="F77" s="89">
        <f t="shared" si="25"/>
        <v>14999.983980000001</v>
      </c>
      <c r="G77" s="90">
        <v>4646</v>
      </c>
      <c r="H77" s="90">
        <v>4646</v>
      </c>
      <c r="I77" s="90">
        <v>4646</v>
      </c>
    </row>
    <row r="78" spans="1:9" ht="24" x14ac:dyDescent="0.25">
      <c r="A78" s="77" t="s">
        <v>118</v>
      </c>
      <c r="B78" s="78" t="s">
        <v>119</v>
      </c>
      <c r="C78" s="86">
        <f t="shared" si="24"/>
        <v>8925.7681332536995</v>
      </c>
      <c r="D78" s="86">
        <f>D79+D84+D90+D93+D96</f>
        <v>67251.199999999997</v>
      </c>
      <c r="E78" s="86">
        <f t="shared" ref="E78:I78" si="27">E79+E84+E90+E93+E96</f>
        <v>38188.74</v>
      </c>
      <c r="F78" s="86">
        <f t="shared" si="25"/>
        <v>287733.06153000001</v>
      </c>
      <c r="G78" s="86">
        <f t="shared" si="27"/>
        <v>25971</v>
      </c>
      <c r="H78" s="86">
        <f t="shared" si="27"/>
        <v>25971</v>
      </c>
      <c r="I78" s="86">
        <f t="shared" si="27"/>
        <v>25971</v>
      </c>
    </row>
    <row r="79" spans="1:9" x14ac:dyDescent="0.25">
      <c r="A79" s="79" t="s">
        <v>88</v>
      </c>
      <c r="B79" s="80" t="s">
        <v>89</v>
      </c>
      <c r="C79" s="87">
        <f t="shared" si="24"/>
        <v>0</v>
      </c>
      <c r="D79" s="87"/>
      <c r="E79" s="87">
        <f>E80+E82</f>
        <v>4782.3999999999996</v>
      </c>
      <c r="F79" s="87">
        <f t="shared" si="25"/>
        <v>36032.9928</v>
      </c>
      <c r="G79" s="87">
        <f t="shared" ref="G79:I79" si="28">G80+G82</f>
        <v>2654</v>
      </c>
      <c r="H79" s="87">
        <f t="shared" si="28"/>
        <v>2654</v>
      </c>
      <c r="I79" s="87">
        <f t="shared" si="28"/>
        <v>2654</v>
      </c>
    </row>
    <row r="80" spans="1:9" x14ac:dyDescent="0.25">
      <c r="A80" s="81" t="s">
        <v>90</v>
      </c>
      <c r="B80" s="82" t="s">
        <v>24</v>
      </c>
      <c r="C80" s="88">
        <f t="shared" si="24"/>
        <v>0</v>
      </c>
      <c r="D80" s="88"/>
      <c r="E80" s="88">
        <f>E81</f>
        <v>999.8</v>
      </c>
      <c r="F80" s="88">
        <f t="shared" si="25"/>
        <v>7532.9930999999997</v>
      </c>
      <c r="G80" s="88">
        <f t="shared" ref="G80:I80" si="29">G81</f>
        <v>2654</v>
      </c>
      <c r="H80" s="88">
        <f t="shared" si="29"/>
        <v>2654</v>
      </c>
      <c r="I80" s="88">
        <f t="shared" si="29"/>
        <v>2654</v>
      </c>
    </row>
    <row r="81" spans="1:9" x14ac:dyDescent="0.25">
      <c r="A81" s="83" t="s">
        <v>92</v>
      </c>
      <c r="B81" s="71" t="s">
        <v>34</v>
      </c>
      <c r="C81" s="89">
        <f t="shared" si="24"/>
        <v>0</v>
      </c>
      <c r="D81" s="89"/>
      <c r="E81" s="89">
        <v>999.8</v>
      </c>
      <c r="F81" s="89">
        <f t="shared" si="25"/>
        <v>7532.9930999999997</v>
      </c>
      <c r="G81" s="90">
        <v>2654</v>
      </c>
      <c r="H81" s="90">
        <v>2654</v>
      </c>
      <c r="I81" s="90">
        <v>2654</v>
      </c>
    </row>
    <row r="82" spans="1:9" x14ac:dyDescent="0.25">
      <c r="A82" s="81" t="s">
        <v>93</v>
      </c>
      <c r="B82" s="82" t="s">
        <v>26</v>
      </c>
      <c r="C82" s="88">
        <f t="shared" si="24"/>
        <v>0</v>
      </c>
      <c r="D82" s="88"/>
      <c r="E82" s="88">
        <f>E83</f>
        <v>3782.6</v>
      </c>
      <c r="F82" s="88">
        <f t="shared" si="25"/>
        <v>28499.9997</v>
      </c>
      <c r="G82" s="88">
        <f t="shared" ref="G82:I82" si="30">G83</f>
        <v>0</v>
      </c>
      <c r="H82" s="88">
        <f t="shared" si="30"/>
        <v>0</v>
      </c>
      <c r="I82" s="88">
        <f t="shared" si="30"/>
        <v>0</v>
      </c>
    </row>
    <row r="83" spans="1:9" x14ac:dyDescent="0.25">
      <c r="A83" s="83" t="s">
        <v>94</v>
      </c>
      <c r="B83" s="71" t="s">
        <v>53</v>
      </c>
      <c r="C83" s="89">
        <f t="shared" si="24"/>
        <v>0</v>
      </c>
      <c r="D83" s="89"/>
      <c r="E83" s="89">
        <v>3782.6</v>
      </c>
      <c r="F83" s="89">
        <f t="shared" si="25"/>
        <v>28499.9997</v>
      </c>
      <c r="G83" s="90">
        <v>0</v>
      </c>
      <c r="H83" s="90">
        <v>0</v>
      </c>
      <c r="I83" s="90">
        <v>0</v>
      </c>
    </row>
    <row r="84" spans="1:9" ht="24" x14ac:dyDescent="0.25">
      <c r="A84" s="79" t="s">
        <v>116</v>
      </c>
      <c r="B84" s="80" t="s">
        <v>117</v>
      </c>
      <c r="C84" s="87">
        <f t="shared" si="24"/>
        <v>8925.7681332536995</v>
      </c>
      <c r="D84" s="87">
        <f>D85+D88</f>
        <v>67251.199999999997</v>
      </c>
      <c r="E84" s="87">
        <f t="shared" ref="E84:I84" si="31">E85+E88</f>
        <v>11528.71</v>
      </c>
      <c r="F84" s="87">
        <f t="shared" si="25"/>
        <v>86863.065495000003</v>
      </c>
      <c r="G84" s="87">
        <f t="shared" si="31"/>
        <v>23317</v>
      </c>
      <c r="H84" s="87">
        <f t="shared" si="31"/>
        <v>23317</v>
      </c>
      <c r="I84" s="87">
        <f t="shared" si="31"/>
        <v>23317</v>
      </c>
    </row>
    <row r="85" spans="1:9" x14ac:dyDescent="0.25">
      <c r="A85" s="81" t="s">
        <v>90</v>
      </c>
      <c r="B85" s="82" t="s">
        <v>24</v>
      </c>
      <c r="C85" s="88">
        <f t="shared" si="24"/>
        <v>8925.7681332536995</v>
      </c>
      <c r="D85" s="88">
        <f>D86+D87</f>
        <v>67251.199999999997</v>
      </c>
      <c r="E85" s="88">
        <f t="shared" ref="E85:I85" si="32">E86+E87</f>
        <v>11528.71</v>
      </c>
      <c r="F85" s="88">
        <f t="shared" si="25"/>
        <v>86863.065495000003</v>
      </c>
      <c r="G85" s="88">
        <f t="shared" si="32"/>
        <v>23317</v>
      </c>
      <c r="H85" s="88">
        <f t="shared" si="32"/>
        <v>23317</v>
      </c>
      <c r="I85" s="88">
        <f t="shared" si="32"/>
        <v>23317</v>
      </c>
    </row>
    <row r="86" spans="1:9" x14ac:dyDescent="0.25">
      <c r="A86" s="83" t="s">
        <v>92</v>
      </c>
      <c r="B86" s="71" t="s">
        <v>34</v>
      </c>
      <c r="C86" s="89">
        <f t="shared" si="24"/>
        <v>8925.7681332536995</v>
      </c>
      <c r="D86" s="89">
        <v>67251.199999999997</v>
      </c>
      <c r="E86" s="89">
        <v>11528.71</v>
      </c>
      <c r="F86" s="89">
        <f t="shared" si="25"/>
        <v>86863.065495000003</v>
      </c>
      <c r="G86" s="90">
        <v>23251</v>
      </c>
      <c r="H86" s="90">
        <v>23251</v>
      </c>
      <c r="I86" s="90">
        <v>23251</v>
      </c>
    </row>
    <row r="87" spans="1:9" x14ac:dyDescent="0.25">
      <c r="A87" s="83" t="s">
        <v>97</v>
      </c>
      <c r="B87" s="71" t="s">
        <v>60</v>
      </c>
      <c r="C87" s="89">
        <f t="shared" si="24"/>
        <v>0</v>
      </c>
      <c r="D87" s="89"/>
      <c r="E87" s="89"/>
      <c r="F87" s="89">
        <f t="shared" si="25"/>
        <v>0</v>
      </c>
      <c r="G87" s="90">
        <v>66</v>
      </c>
      <c r="H87" s="90">
        <v>66</v>
      </c>
      <c r="I87" s="90">
        <v>66</v>
      </c>
    </row>
    <row r="88" spans="1:9" x14ac:dyDescent="0.25">
      <c r="A88" s="81" t="s">
        <v>93</v>
      </c>
      <c r="B88" s="82" t="s">
        <v>26</v>
      </c>
      <c r="C88" s="88">
        <f t="shared" si="24"/>
        <v>0</v>
      </c>
      <c r="D88" s="88">
        <f>D89</f>
        <v>0</v>
      </c>
      <c r="E88" s="88">
        <f t="shared" ref="E88:I88" si="33">E89</f>
        <v>0</v>
      </c>
      <c r="F88" s="88">
        <f t="shared" si="25"/>
        <v>0</v>
      </c>
      <c r="G88" s="88">
        <f t="shared" si="33"/>
        <v>0</v>
      </c>
      <c r="H88" s="88">
        <f t="shared" si="33"/>
        <v>0</v>
      </c>
      <c r="I88" s="88">
        <f t="shared" si="33"/>
        <v>0</v>
      </c>
    </row>
    <row r="89" spans="1:9" x14ac:dyDescent="0.25">
      <c r="A89" s="83" t="s">
        <v>94</v>
      </c>
      <c r="B89" s="71" t="s">
        <v>53</v>
      </c>
      <c r="C89" s="89">
        <f t="shared" si="24"/>
        <v>0</v>
      </c>
      <c r="D89" s="89"/>
      <c r="E89" s="89"/>
      <c r="F89" s="89">
        <f t="shared" si="25"/>
        <v>0</v>
      </c>
      <c r="G89" s="90">
        <v>0</v>
      </c>
      <c r="H89" s="90">
        <v>0</v>
      </c>
      <c r="I89" s="90">
        <v>0</v>
      </c>
    </row>
    <row r="90" spans="1:9" ht="24" x14ac:dyDescent="0.25">
      <c r="A90" s="79" t="s">
        <v>95</v>
      </c>
      <c r="B90" s="80" t="s">
        <v>96</v>
      </c>
      <c r="C90" s="87">
        <f t="shared" si="24"/>
        <v>0</v>
      </c>
      <c r="D90" s="87"/>
      <c r="E90" s="87">
        <f>E91</f>
        <v>1512.64</v>
      </c>
      <c r="F90" s="87">
        <f t="shared" si="25"/>
        <v>11396.986080000001</v>
      </c>
      <c r="G90" s="87">
        <f t="shared" ref="G90:I91" si="34">G91</f>
        <v>0</v>
      </c>
      <c r="H90" s="87">
        <f t="shared" si="34"/>
        <v>0</v>
      </c>
      <c r="I90" s="87">
        <f t="shared" si="34"/>
        <v>0</v>
      </c>
    </row>
    <row r="91" spans="1:9" x14ac:dyDescent="0.25">
      <c r="A91" s="81" t="s">
        <v>90</v>
      </c>
      <c r="B91" s="82" t="s">
        <v>24</v>
      </c>
      <c r="C91" s="88">
        <f t="shared" si="24"/>
        <v>0</v>
      </c>
      <c r="D91" s="88"/>
      <c r="E91" s="88">
        <f>E92</f>
        <v>1512.64</v>
      </c>
      <c r="F91" s="88">
        <f t="shared" si="25"/>
        <v>11396.986080000001</v>
      </c>
      <c r="G91" s="88">
        <f t="shared" si="34"/>
        <v>0</v>
      </c>
      <c r="H91" s="88">
        <f t="shared" si="34"/>
        <v>0</v>
      </c>
      <c r="I91" s="88">
        <f t="shared" si="34"/>
        <v>0</v>
      </c>
    </row>
    <row r="92" spans="1:9" x14ac:dyDescent="0.25">
      <c r="A92" s="83" t="s">
        <v>92</v>
      </c>
      <c r="B92" s="71" t="s">
        <v>34</v>
      </c>
      <c r="C92" s="89">
        <f t="shared" si="24"/>
        <v>0</v>
      </c>
      <c r="D92" s="89"/>
      <c r="E92" s="89">
        <v>1512.64</v>
      </c>
      <c r="F92" s="89">
        <f t="shared" si="25"/>
        <v>11396.986080000001</v>
      </c>
      <c r="G92" s="90">
        <v>0</v>
      </c>
      <c r="H92" s="90">
        <v>0</v>
      </c>
      <c r="I92" s="90">
        <v>0</v>
      </c>
    </row>
    <row r="93" spans="1:9" ht="24" x14ac:dyDescent="0.25">
      <c r="A93" s="79" t="s">
        <v>100</v>
      </c>
      <c r="B93" s="80" t="s">
        <v>101</v>
      </c>
      <c r="C93" s="87">
        <f t="shared" si="24"/>
        <v>0</v>
      </c>
      <c r="D93" s="87"/>
      <c r="E93" s="87">
        <f>E94</f>
        <v>19908.419999999998</v>
      </c>
      <c r="F93" s="87">
        <f t="shared" si="25"/>
        <v>149999.99049</v>
      </c>
      <c r="G93" s="87">
        <f t="shared" ref="G93:I94" si="35">G94</f>
        <v>0</v>
      </c>
      <c r="H93" s="87">
        <f t="shared" si="35"/>
        <v>0</v>
      </c>
      <c r="I93" s="87">
        <f t="shared" si="35"/>
        <v>0</v>
      </c>
    </row>
    <row r="94" spans="1:9" x14ac:dyDescent="0.25">
      <c r="A94" s="81" t="s">
        <v>93</v>
      </c>
      <c r="B94" s="82" t="s">
        <v>26</v>
      </c>
      <c r="C94" s="88">
        <f t="shared" si="24"/>
        <v>0</v>
      </c>
      <c r="D94" s="88"/>
      <c r="E94" s="88">
        <f>E95</f>
        <v>19908.419999999998</v>
      </c>
      <c r="F94" s="88">
        <f t="shared" si="25"/>
        <v>149999.99049</v>
      </c>
      <c r="G94" s="88">
        <f t="shared" si="35"/>
        <v>0</v>
      </c>
      <c r="H94" s="88">
        <f t="shared" si="35"/>
        <v>0</v>
      </c>
      <c r="I94" s="88">
        <f t="shared" si="35"/>
        <v>0</v>
      </c>
    </row>
    <row r="95" spans="1:9" x14ac:dyDescent="0.25">
      <c r="A95" s="83" t="s">
        <v>94</v>
      </c>
      <c r="B95" s="71" t="s">
        <v>53</v>
      </c>
      <c r="C95" s="89">
        <f t="shared" si="24"/>
        <v>0</v>
      </c>
      <c r="D95" s="89"/>
      <c r="E95" s="89">
        <v>19908.419999999998</v>
      </c>
      <c r="F95" s="89">
        <f t="shared" si="25"/>
        <v>149999.99049</v>
      </c>
      <c r="G95" s="90">
        <v>0</v>
      </c>
      <c r="H95" s="90">
        <v>0</v>
      </c>
      <c r="I95" s="90">
        <v>0</v>
      </c>
    </row>
    <row r="96" spans="1:9" ht="24" x14ac:dyDescent="0.25">
      <c r="A96" s="79" t="s">
        <v>104</v>
      </c>
      <c r="B96" s="80" t="s">
        <v>107</v>
      </c>
      <c r="C96" s="87">
        <f t="shared" si="24"/>
        <v>0</v>
      </c>
      <c r="D96" s="87"/>
      <c r="E96" s="87">
        <f>E97</f>
        <v>456.57</v>
      </c>
      <c r="F96" s="87">
        <f t="shared" si="25"/>
        <v>3440.0266650000003</v>
      </c>
      <c r="G96" s="87">
        <f t="shared" ref="G96:I97" si="36">G97</f>
        <v>0</v>
      </c>
      <c r="H96" s="87">
        <f t="shared" si="36"/>
        <v>0</v>
      </c>
      <c r="I96" s="87">
        <f t="shared" si="36"/>
        <v>0</v>
      </c>
    </row>
    <row r="97" spans="1:9" x14ac:dyDescent="0.25">
      <c r="A97" s="81" t="s">
        <v>90</v>
      </c>
      <c r="B97" s="82" t="s">
        <v>24</v>
      </c>
      <c r="C97" s="88">
        <f t="shared" si="24"/>
        <v>0</v>
      </c>
      <c r="D97" s="88"/>
      <c r="E97" s="88">
        <f>E98</f>
        <v>456.57</v>
      </c>
      <c r="F97" s="88">
        <f t="shared" si="25"/>
        <v>3440.0266650000003</v>
      </c>
      <c r="G97" s="88">
        <f t="shared" si="36"/>
        <v>0</v>
      </c>
      <c r="H97" s="88">
        <f t="shared" si="36"/>
        <v>0</v>
      </c>
      <c r="I97" s="88">
        <f t="shared" si="36"/>
        <v>0</v>
      </c>
    </row>
    <row r="98" spans="1:9" x14ac:dyDescent="0.25">
      <c r="A98" s="83" t="s">
        <v>92</v>
      </c>
      <c r="B98" s="71" t="s">
        <v>34</v>
      </c>
      <c r="C98" s="89">
        <f t="shared" si="24"/>
        <v>0</v>
      </c>
      <c r="D98" s="89"/>
      <c r="E98" s="89">
        <v>456.57</v>
      </c>
      <c r="F98" s="89">
        <f t="shared" si="25"/>
        <v>3440.0266650000003</v>
      </c>
      <c r="G98" s="90">
        <v>0</v>
      </c>
      <c r="H98" s="90">
        <v>0</v>
      </c>
      <c r="I98" s="90">
        <v>0</v>
      </c>
    </row>
    <row r="99" spans="1:9" ht="24" x14ac:dyDescent="0.25">
      <c r="A99" s="77" t="s">
        <v>120</v>
      </c>
      <c r="B99" s="78" t="s">
        <v>121</v>
      </c>
      <c r="C99" s="86">
        <f t="shared" si="24"/>
        <v>10513.120976839869</v>
      </c>
      <c r="D99" s="86">
        <f>D100+D107+D110</f>
        <v>79211.11</v>
      </c>
      <c r="E99" s="86">
        <f t="shared" ref="E99:I99" si="37">E100+E107+E110</f>
        <v>4936.76</v>
      </c>
      <c r="F99" s="86">
        <f t="shared" si="25"/>
        <v>37196.018220000005</v>
      </c>
      <c r="G99" s="86">
        <f t="shared" si="37"/>
        <v>39815</v>
      </c>
      <c r="H99" s="86">
        <f t="shared" si="37"/>
        <v>39815</v>
      </c>
      <c r="I99" s="86">
        <f t="shared" si="37"/>
        <v>39815</v>
      </c>
    </row>
    <row r="100" spans="1:9" ht="24" x14ac:dyDescent="0.25">
      <c r="A100" s="79" t="s">
        <v>116</v>
      </c>
      <c r="B100" s="80" t="s">
        <v>117</v>
      </c>
      <c r="C100" s="87">
        <f t="shared" si="24"/>
        <v>10513.120976839869</v>
      </c>
      <c r="D100" s="87">
        <f>D101+D105</f>
        <v>79211.11</v>
      </c>
      <c r="E100" s="87">
        <f t="shared" ref="E100:I100" si="38">E101+E105</f>
        <v>1339.18</v>
      </c>
      <c r="F100" s="87">
        <f t="shared" si="25"/>
        <v>10090.051710000002</v>
      </c>
      <c r="G100" s="87">
        <f t="shared" si="38"/>
        <v>39815</v>
      </c>
      <c r="H100" s="87">
        <f t="shared" si="38"/>
        <v>39815</v>
      </c>
      <c r="I100" s="87">
        <f t="shared" si="38"/>
        <v>39815</v>
      </c>
    </row>
    <row r="101" spans="1:9" x14ac:dyDescent="0.25">
      <c r="A101" s="81" t="s">
        <v>90</v>
      </c>
      <c r="B101" s="82" t="s">
        <v>24</v>
      </c>
      <c r="C101" s="88">
        <f t="shared" si="24"/>
        <v>10513.120976839869</v>
      </c>
      <c r="D101" s="88">
        <f>SUM(D102:D104)</f>
        <v>79211.11</v>
      </c>
      <c r="E101" s="88">
        <f t="shared" ref="E101:I101" si="39">SUM(E102:E104)</f>
        <v>1339.18</v>
      </c>
      <c r="F101" s="88">
        <f t="shared" si="25"/>
        <v>10090.051710000002</v>
      </c>
      <c r="G101" s="88">
        <f t="shared" si="39"/>
        <v>31719</v>
      </c>
      <c r="H101" s="88">
        <f t="shared" si="39"/>
        <v>31719</v>
      </c>
      <c r="I101" s="88">
        <f t="shared" si="39"/>
        <v>31719</v>
      </c>
    </row>
    <row r="102" spans="1:9" x14ac:dyDescent="0.25">
      <c r="A102" s="83" t="s">
        <v>91</v>
      </c>
      <c r="B102" s="71" t="s">
        <v>25</v>
      </c>
      <c r="C102" s="89">
        <f t="shared" si="24"/>
        <v>2012.4679806224699</v>
      </c>
      <c r="D102" s="89">
        <v>15162.94</v>
      </c>
      <c r="E102" s="89"/>
      <c r="F102" s="89">
        <f t="shared" si="25"/>
        <v>0</v>
      </c>
      <c r="G102" s="90">
        <v>9091</v>
      </c>
      <c r="H102" s="90">
        <v>9091</v>
      </c>
      <c r="I102" s="90">
        <v>9091</v>
      </c>
    </row>
    <row r="103" spans="1:9" x14ac:dyDescent="0.25">
      <c r="A103" s="83" t="s">
        <v>92</v>
      </c>
      <c r="B103" s="71" t="s">
        <v>34</v>
      </c>
      <c r="C103" s="89">
        <f t="shared" si="24"/>
        <v>8472.1175924082545</v>
      </c>
      <c r="D103" s="89">
        <v>63833.17</v>
      </c>
      <c r="E103" s="89">
        <v>1332.54</v>
      </c>
      <c r="F103" s="89">
        <f t="shared" si="25"/>
        <v>10040.022629999999</v>
      </c>
      <c r="G103" s="90">
        <v>22562</v>
      </c>
      <c r="H103" s="90">
        <v>22562</v>
      </c>
      <c r="I103" s="90">
        <v>22562</v>
      </c>
    </row>
    <row r="104" spans="1:9" x14ac:dyDescent="0.25">
      <c r="A104" s="83" t="s">
        <v>97</v>
      </c>
      <c r="B104" s="71" t="s">
        <v>60</v>
      </c>
      <c r="C104" s="89">
        <f t="shared" si="24"/>
        <v>28.535403809144601</v>
      </c>
      <c r="D104" s="89">
        <v>215</v>
      </c>
      <c r="E104" s="89">
        <v>6.64</v>
      </c>
      <c r="F104" s="89">
        <f t="shared" si="25"/>
        <v>50.02908</v>
      </c>
      <c r="G104" s="90">
        <v>66</v>
      </c>
      <c r="H104" s="90">
        <v>66</v>
      </c>
      <c r="I104" s="90">
        <v>66</v>
      </c>
    </row>
    <row r="105" spans="1:9" x14ac:dyDescent="0.25">
      <c r="A105" s="81" t="s">
        <v>93</v>
      </c>
      <c r="B105" s="82" t="s">
        <v>26</v>
      </c>
      <c r="C105" s="88">
        <f t="shared" si="24"/>
        <v>0</v>
      </c>
      <c r="D105" s="88">
        <f>D106</f>
        <v>0</v>
      </c>
      <c r="E105" s="88">
        <f t="shared" ref="E105:I105" si="40">E106</f>
        <v>0</v>
      </c>
      <c r="F105" s="88">
        <f t="shared" si="25"/>
        <v>0</v>
      </c>
      <c r="G105" s="88">
        <f t="shared" si="40"/>
        <v>8096</v>
      </c>
      <c r="H105" s="88">
        <f t="shared" si="40"/>
        <v>8096</v>
      </c>
      <c r="I105" s="88">
        <f t="shared" si="40"/>
        <v>8096</v>
      </c>
    </row>
    <row r="106" spans="1:9" x14ac:dyDescent="0.25">
      <c r="A106" s="83" t="s">
        <v>94</v>
      </c>
      <c r="B106" s="71" t="s">
        <v>53</v>
      </c>
      <c r="C106" s="89">
        <f t="shared" si="24"/>
        <v>0</v>
      </c>
      <c r="D106" s="89"/>
      <c r="E106" s="89"/>
      <c r="F106" s="89">
        <f t="shared" si="25"/>
        <v>0</v>
      </c>
      <c r="G106" s="90">
        <v>8096</v>
      </c>
      <c r="H106" s="90">
        <v>8096</v>
      </c>
      <c r="I106" s="90">
        <v>8096</v>
      </c>
    </row>
    <row r="107" spans="1:9" ht="24" x14ac:dyDescent="0.25">
      <c r="A107" s="79" t="s">
        <v>95</v>
      </c>
      <c r="B107" s="80" t="s">
        <v>96</v>
      </c>
      <c r="C107" s="87">
        <f t="shared" si="24"/>
        <v>0</v>
      </c>
      <c r="D107" s="87"/>
      <c r="E107" s="87"/>
      <c r="F107" s="87">
        <f t="shared" si="25"/>
        <v>0</v>
      </c>
      <c r="G107" s="91">
        <v>0</v>
      </c>
      <c r="H107" s="91">
        <v>0</v>
      </c>
      <c r="I107" s="91">
        <v>0</v>
      </c>
    </row>
    <row r="108" spans="1:9" x14ac:dyDescent="0.25">
      <c r="A108" s="81" t="s">
        <v>90</v>
      </c>
      <c r="B108" s="82" t="s">
        <v>24</v>
      </c>
      <c r="C108" s="88">
        <f t="shared" si="24"/>
        <v>0</v>
      </c>
      <c r="D108" s="88"/>
      <c r="E108" s="88"/>
      <c r="F108" s="88">
        <f t="shared" si="25"/>
        <v>0</v>
      </c>
      <c r="G108" s="92">
        <v>0</v>
      </c>
      <c r="H108" s="92">
        <v>0</v>
      </c>
      <c r="I108" s="92">
        <v>0</v>
      </c>
    </row>
    <row r="109" spans="1:9" x14ac:dyDescent="0.25">
      <c r="A109" s="83" t="s">
        <v>92</v>
      </c>
      <c r="B109" s="71" t="s">
        <v>34</v>
      </c>
      <c r="C109" s="89">
        <f t="shared" si="24"/>
        <v>0</v>
      </c>
      <c r="D109" s="89"/>
      <c r="E109" s="89"/>
      <c r="F109" s="89">
        <f t="shared" si="25"/>
        <v>0</v>
      </c>
      <c r="G109" s="90">
        <v>0</v>
      </c>
      <c r="H109" s="90">
        <v>0</v>
      </c>
      <c r="I109" s="90">
        <v>0</v>
      </c>
    </row>
    <row r="110" spans="1:9" ht="24" x14ac:dyDescent="0.25">
      <c r="A110" s="79" t="s">
        <v>102</v>
      </c>
      <c r="B110" s="80" t="s">
        <v>103</v>
      </c>
      <c r="C110" s="87">
        <f t="shared" si="24"/>
        <v>0</v>
      </c>
      <c r="D110" s="87"/>
      <c r="E110" s="87">
        <f>E111</f>
        <v>3597.58</v>
      </c>
      <c r="F110" s="87">
        <f t="shared" si="25"/>
        <v>27105.966510000002</v>
      </c>
      <c r="G110" s="87">
        <f t="shared" ref="G110:I110" si="41">G111</f>
        <v>0</v>
      </c>
      <c r="H110" s="87">
        <f t="shared" si="41"/>
        <v>0</v>
      </c>
      <c r="I110" s="87">
        <f t="shared" si="41"/>
        <v>0</v>
      </c>
    </row>
    <row r="111" spans="1:9" x14ac:dyDescent="0.25">
      <c r="A111" s="81" t="s">
        <v>90</v>
      </c>
      <c r="B111" s="82" t="s">
        <v>24</v>
      </c>
      <c r="C111" s="88">
        <f t="shared" si="24"/>
        <v>0</v>
      </c>
      <c r="D111" s="88"/>
      <c r="E111" s="88">
        <f>E112</f>
        <v>3597.58</v>
      </c>
      <c r="F111" s="88">
        <f t="shared" si="25"/>
        <v>27105.966510000002</v>
      </c>
      <c r="G111" s="92">
        <v>0</v>
      </c>
      <c r="H111" s="92">
        <v>0</v>
      </c>
      <c r="I111" s="92">
        <v>0</v>
      </c>
    </row>
    <row r="112" spans="1:9" x14ac:dyDescent="0.25">
      <c r="A112" s="83" t="s">
        <v>92</v>
      </c>
      <c r="B112" s="71" t="s">
        <v>34</v>
      </c>
      <c r="C112" s="89">
        <f t="shared" si="24"/>
        <v>0</v>
      </c>
      <c r="D112" s="89"/>
      <c r="E112" s="89">
        <v>3597.58</v>
      </c>
      <c r="F112" s="89">
        <f t="shared" si="25"/>
        <v>27105.966510000002</v>
      </c>
      <c r="G112" s="90">
        <v>0</v>
      </c>
      <c r="H112" s="90">
        <v>0</v>
      </c>
      <c r="I112" s="90">
        <v>0</v>
      </c>
    </row>
    <row r="113" spans="1:9" ht="24" x14ac:dyDescent="0.25">
      <c r="A113" s="77" t="s">
        <v>122</v>
      </c>
      <c r="B113" s="78" t="s">
        <v>123</v>
      </c>
      <c r="C113" s="86">
        <f t="shared" si="24"/>
        <v>35765.955272413565</v>
      </c>
      <c r="D113" s="86">
        <f>D114+D121+D124+D127</f>
        <v>269478.59000000003</v>
      </c>
      <c r="E113" s="86">
        <f t="shared" ref="E113:I113" si="42">E114+E121+E124+E127</f>
        <v>16448.61</v>
      </c>
      <c r="F113" s="86">
        <f t="shared" si="25"/>
        <v>123932.05204500002</v>
      </c>
      <c r="G113" s="86">
        <f t="shared" si="42"/>
        <v>0</v>
      </c>
      <c r="H113" s="86">
        <f t="shared" si="42"/>
        <v>0</v>
      </c>
      <c r="I113" s="86">
        <f t="shared" si="42"/>
        <v>0</v>
      </c>
    </row>
    <row r="114" spans="1:9" ht="24" x14ac:dyDescent="0.25">
      <c r="A114" s="79" t="s">
        <v>116</v>
      </c>
      <c r="B114" s="80" t="s">
        <v>117</v>
      </c>
      <c r="C114" s="87">
        <f t="shared" si="24"/>
        <v>35765.955272413565</v>
      </c>
      <c r="D114" s="87">
        <f>D115+D119</f>
        <v>269478.59000000003</v>
      </c>
      <c r="E114" s="87">
        <f t="shared" ref="E114:I114" si="43">E115+E119</f>
        <v>16443.43</v>
      </c>
      <c r="F114" s="87">
        <f t="shared" si="25"/>
        <v>123893.02333500001</v>
      </c>
      <c r="G114" s="87">
        <f t="shared" si="43"/>
        <v>0</v>
      </c>
      <c r="H114" s="87">
        <f t="shared" si="43"/>
        <v>0</v>
      </c>
      <c r="I114" s="87">
        <f t="shared" si="43"/>
        <v>0</v>
      </c>
    </row>
    <row r="115" spans="1:9" x14ac:dyDescent="0.25">
      <c r="A115" s="81">
        <v>3</v>
      </c>
      <c r="B115" s="82" t="s">
        <v>24</v>
      </c>
      <c r="C115" s="88">
        <f t="shared" si="24"/>
        <v>35765.955272413565</v>
      </c>
      <c r="D115" s="88">
        <f>SUM(D116:D118)</f>
        <v>269478.59000000003</v>
      </c>
      <c r="E115" s="88">
        <f t="shared" ref="E115:I115" si="44">SUM(E116:E118)</f>
        <v>16443.43</v>
      </c>
      <c r="F115" s="88">
        <f t="shared" si="25"/>
        <v>123893.02333500001</v>
      </c>
      <c r="G115" s="88">
        <f t="shared" si="44"/>
        <v>0</v>
      </c>
      <c r="H115" s="88">
        <f t="shared" si="44"/>
        <v>0</v>
      </c>
      <c r="I115" s="88">
        <f t="shared" si="44"/>
        <v>0</v>
      </c>
    </row>
    <row r="116" spans="1:9" x14ac:dyDescent="0.25">
      <c r="A116" s="83" t="s">
        <v>91</v>
      </c>
      <c r="B116" s="71" t="s">
        <v>25</v>
      </c>
      <c r="C116" s="89">
        <f t="shared" si="24"/>
        <v>25924.220585307583</v>
      </c>
      <c r="D116" s="89">
        <v>195326.04</v>
      </c>
      <c r="E116" s="89">
        <v>12833.37</v>
      </c>
      <c r="F116" s="89">
        <f t="shared" si="25"/>
        <v>96693.026265000008</v>
      </c>
      <c r="G116" s="90">
        <v>0</v>
      </c>
      <c r="H116" s="90">
        <v>0</v>
      </c>
      <c r="I116" s="90">
        <v>0</v>
      </c>
    </row>
    <row r="117" spans="1:9" x14ac:dyDescent="0.25">
      <c r="A117" s="83" t="s">
        <v>92</v>
      </c>
      <c r="B117" s="71" t="s">
        <v>34</v>
      </c>
      <c r="C117" s="89">
        <f t="shared" si="24"/>
        <v>9421.2847567854533</v>
      </c>
      <c r="D117" s="89">
        <v>70984.67</v>
      </c>
      <c r="E117" s="89">
        <v>3570.24</v>
      </c>
      <c r="F117" s="89">
        <f t="shared" si="25"/>
        <v>26899.973279999998</v>
      </c>
      <c r="G117" s="90">
        <v>0</v>
      </c>
      <c r="H117" s="90">
        <v>0</v>
      </c>
      <c r="I117" s="90">
        <v>0</v>
      </c>
    </row>
    <row r="118" spans="1:9" x14ac:dyDescent="0.25">
      <c r="A118" s="83" t="s">
        <v>97</v>
      </c>
      <c r="B118" s="71" t="s">
        <v>60</v>
      </c>
      <c r="C118" s="89">
        <f t="shared" si="24"/>
        <v>420.4499303205256</v>
      </c>
      <c r="D118" s="89">
        <v>3167.88</v>
      </c>
      <c r="E118" s="89">
        <v>39.82</v>
      </c>
      <c r="F118" s="89">
        <f t="shared" si="25"/>
        <v>300.02379000000002</v>
      </c>
      <c r="G118" s="90">
        <v>0</v>
      </c>
      <c r="H118" s="90">
        <v>0</v>
      </c>
      <c r="I118" s="90">
        <v>0</v>
      </c>
    </row>
    <row r="119" spans="1:9" x14ac:dyDescent="0.25">
      <c r="A119" s="81" t="s">
        <v>93</v>
      </c>
      <c r="B119" s="82" t="s">
        <v>26</v>
      </c>
      <c r="C119" s="88">
        <f t="shared" si="24"/>
        <v>0</v>
      </c>
      <c r="D119" s="88">
        <f>D120</f>
        <v>0</v>
      </c>
      <c r="E119" s="88">
        <f t="shared" ref="E119:I119" si="45">E120</f>
        <v>0</v>
      </c>
      <c r="F119" s="88">
        <f t="shared" si="25"/>
        <v>0</v>
      </c>
      <c r="G119" s="88">
        <f t="shared" si="45"/>
        <v>0</v>
      </c>
      <c r="H119" s="88">
        <f t="shared" si="45"/>
        <v>0</v>
      </c>
      <c r="I119" s="88">
        <f t="shared" si="45"/>
        <v>0</v>
      </c>
    </row>
    <row r="120" spans="1:9" x14ac:dyDescent="0.25">
      <c r="A120" s="83" t="s">
        <v>94</v>
      </c>
      <c r="B120" s="71" t="s">
        <v>53</v>
      </c>
      <c r="C120" s="89">
        <f t="shared" si="24"/>
        <v>0</v>
      </c>
      <c r="D120" s="89"/>
      <c r="E120" s="89"/>
      <c r="F120" s="89">
        <f t="shared" si="25"/>
        <v>0</v>
      </c>
      <c r="G120" s="90">
        <v>0</v>
      </c>
      <c r="H120" s="90">
        <v>0</v>
      </c>
      <c r="I120" s="90">
        <v>0</v>
      </c>
    </row>
    <row r="121" spans="1:9" ht="24" x14ac:dyDescent="0.25">
      <c r="A121" s="79" t="s">
        <v>160</v>
      </c>
      <c r="B121" s="80" t="s">
        <v>124</v>
      </c>
      <c r="C121" s="87">
        <f t="shared" si="24"/>
        <v>0</v>
      </c>
      <c r="D121" s="87"/>
      <c r="E121" s="87"/>
      <c r="F121" s="87">
        <f t="shared" si="25"/>
        <v>0</v>
      </c>
      <c r="G121" s="91">
        <f>G122</f>
        <v>0</v>
      </c>
      <c r="H121" s="91"/>
      <c r="I121" s="91"/>
    </row>
    <row r="122" spans="1:9" x14ac:dyDescent="0.25">
      <c r="A122" s="81" t="s">
        <v>125</v>
      </c>
      <c r="B122" s="82" t="s">
        <v>126</v>
      </c>
      <c r="C122" s="88">
        <f t="shared" si="24"/>
        <v>0</v>
      </c>
      <c r="D122" s="88"/>
      <c r="E122" s="88"/>
      <c r="F122" s="88">
        <f t="shared" si="25"/>
        <v>0</v>
      </c>
      <c r="G122" s="92">
        <f>G123</f>
        <v>0</v>
      </c>
      <c r="H122" s="92"/>
      <c r="I122" s="92"/>
    </row>
    <row r="123" spans="1:9" x14ac:dyDescent="0.25">
      <c r="A123" s="83" t="s">
        <v>127</v>
      </c>
      <c r="B123" s="71" t="s">
        <v>76</v>
      </c>
      <c r="C123" s="89">
        <f t="shared" si="24"/>
        <v>0</v>
      </c>
      <c r="D123" s="89"/>
      <c r="E123" s="89"/>
      <c r="F123" s="89">
        <f t="shared" si="25"/>
        <v>0</v>
      </c>
      <c r="G123" s="90">
        <v>0</v>
      </c>
      <c r="H123" s="90"/>
      <c r="I123" s="90"/>
    </row>
    <row r="124" spans="1:9" ht="24" x14ac:dyDescent="0.25">
      <c r="A124" s="79" t="s">
        <v>100</v>
      </c>
      <c r="B124" s="80" t="s">
        <v>101</v>
      </c>
      <c r="C124" s="87">
        <f t="shared" si="24"/>
        <v>0</v>
      </c>
      <c r="D124" s="87"/>
      <c r="E124" s="87"/>
      <c r="F124" s="87">
        <f t="shared" si="25"/>
        <v>0</v>
      </c>
      <c r="G124" s="91">
        <v>0</v>
      </c>
      <c r="H124" s="91">
        <v>0</v>
      </c>
      <c r="I124" s="91">
        <v>0</v>
      </c>
    </row>
    <row r="125" spans="1:9" x14ac:dyDescent="0.25">
      <c r="A125" s="81" t="s">
        <v>90</v>
      </c>
      <c r="B125" s="82" t="s">
        <v>24</v>
      </c>
      <c r="C125" s="88">
        <f t="shared" si="24"/>
        <v>0</v>
      </c>
      <c r="D125" s="88"/>
      <c r="E125" s="88"/>
      <c r="F125" s="88">
        <f t="shared" si="25"/>
        <v>0</v>
      </c>
      <c r="G125" s="92">
        <v>0</v>
      </c>
      <c r="H125" s="92">
        <v>0</v>
      </c>
      <c r="I125" s="92">
        <v>0</v>
      </c>
    </row>
    <row r="126" spans="1:9" x14ac:dyDescent="0.25">
      <c r="A126" s="83" t="s">
        <v>91</v>
      </c>
      <c r="B126" s="71" t="s">
        <v>25</v>
      </c>
      <c r="C126" s="89">
        <f t="shared" si="24"/>
        <v>0</v>
      </c>
      <c r="D126" s="89"/>
      <c r="E126" s="89"/>
      <c r="F126" s="89">
        <f t="shared" si="25"/>
        <v>0</v>
      </c>
      <c r="G126" s="90">
        <v>0</v>
      </c>
      <c r="H126" s="90">
        <v>0</v>
      </c>
      <c r="I126" s="90">
        <v>0</v>
      </c>
    </row>
    <row r="127" spans="1:9" ht="24" x14ac:dyDescent="0.25">
      <c r="A127" s="79" t="s">
        <v>104</v>
      </c>
      <c r="B127" s="80" t="s">
        <v>105</v>
      </c>
      <c r="C127" s="87">
        <f t="shared" si="24"/>
        <v>0</v>
      </c>
      <c r="D127" s="87"/>
      <c r="E127" s="87">
        <f>E128</f>
        <v>5.18</v>
      </c>
      <c r="F127" s="87">
        <f t="shared" si="25"/>
        <v>39.028709999999997</v>
      </c>
      <c r="G127" s="91">
        <v>0</v>
      </c>
      <c r="H127" s="91">
        <v>0</v>
      </c>
      <c r="I127" s="91">
        <v>0</v>
      </c>
    </row>
    <row r="128" spans="1:9" x14ac:dyDescent="0.25">
      <c r="A128" s="81" t="s">
        <v>90</v>
      </c>
      <c r="B128" s="82" t="s">
        <v>24</v>
      </c>
      <c r="C128" s="88">
        <f t="shared" si="24"/>
        <v>0</v>
      </c>
      <c r="D128" s="88"/>
      <c r="E128" s="88">
        <f>E129</f>
        <v>5.18</v>
      </c>
      <c r="F128" s="88">
        <f t="shared" si="25"/>
        <v>39.028709999999997</v>
      </c>
      <c r="G128" s="92">
        <v>0</v>
      </c>
      <c r="H128" s="92">
        <v>0</v>
      </c>
      <c r="I128" s="92">
        <v>0</v>
      </c>
    </row>
    <row r="129" spans="1:9" x14ac:dyDescent="0.25">
      <c r="A129" s="83" t="s">
        <v>92</v>
      </c>
      <c r="B129" s="71" t="s">
        <v>34</v>
      </c>
      <c r="C129" s="89">
        <f t="shared" si="24"/>
        <v>0</v>
      </c>
      <c r="D129" s="89"/>
      <c r="E129" s="89">
        <v>5.18</v>
      </c>
      <c r="F129" s="89">
        <f t="shared" si="25"/>
        <v>39.028709999999997</v>
      </c>
      <c r="G129" s="90">
        <v>0</v>
      </c>
      <c r="H129" s="90">
        <v>0</v>
      </c>
      <c r="I129" s="90">
        <v>0</v>
      </c>
    </row>
    <row r="130" spans="1:9" ht="24" x14ac:dyDescent="0.25">
      <c r="A130" s="77" t="s">
        <v>147</v>
      </c>
      <c r="B130" s="78" t="s">
        <v>146</v>
      </c>
      <c r="C130" s="86">
        <f t="shared" si="24"/>
        <v>4582.9185745570376</v>
      </c>
      <c r="D130" s="86">
        <f>D131</f>
        <v>34530</v>
      </c>
      <c r="E130" s="86">
        <f t="shared" ref="E130:I132" si="46">E131</f>
        <v>0</v>
      </c>
      <c r="F130" s="86">
        <f t="shared" si="25"/>
        <v>0</v>
      </c>
      <c r="G130" s="86">
        <f t="shared" si="46"/>
        <v>0</v>
      </c>
      <c r="H130" s="86">
        <f t="shared" si="46"/>
        <v>0</v>
      </c>
      <c r="I130" s="86">
        <f t="shared" si="46"/>
        <v>0</v>
      </c>
    </row>
    <row r="131" spans="1:9" ht="24" x14ac:dyDescent="0.25">
      <c r="A131" s="79" t="s">
        <v>100</v>
      </c>
      <c r="B131" s="80" t="s">
        <v>101</v>
      </c>
      <c r="C131" s="87">
        <f t="shared" si="24"/>
        <v>4582.9185745570376</v>
      </c>
      <c r="D131" s="87">
        <f>D132</f>
        <v>34530</v>
      </c>
      <c r="E131" s="87">
        <f t="shared" si="46"/>
        <v>0</v>
      </c>
      <c r="F131" s="87">
        <f t="shared" si="25"/>
        <v>0</v>
      </c>
      <c r="G131" s="87">
        <f t="shared" si="46"/>
        <v>0</v>
      </c>
      <c r="H131" s="87">
        <f t="shared" si="46"/>
        <v>0</v>
      </c>
      <c r="I131" s="87">
        <f t="shared" si="46"/>
        <v>0</v>
      </c>
    </row>
    <row r="132" spans="1:9" x14ac:dyDescent="0.25">
      <c r="A132" s="81" t="s">
        <v>90</v>
      </c>
      <c r="B132" s="82" t="s">
        <v>24</v>
      </c>
      <c r="C132" s="88">
        <f t="shared" si="24"/>
        <v>4582.9185745570376</v>
      </c>
      <c r="D132" s="88">
        <f>D133</f>
        <v>34530</v>
      </c>
      <c r="E132" s="88">
        <f t="shared" si="46"/>
        <v>0</v>
      </c>
      <c r="F132" s="88">
        <f t="shared" si="25"/>
        <v>0</v>
      </c>
      <c r="G132" s="88">
        <f t="shared" si="46"/>
        <v>0</v>
      </c>
      <c r="H132" s="88">
        <f t="shared" si="46"/>
        <v>0</v>
      </c>
      <c r="I132" s="88">
        <f t="shared" si="46"/>
        <v>0</v>
      </c>
    </row>
    <row r="133" spans="1:9" x14ac:dyDescent="0.25">
      <c r="A133" s="83" t="s">
        <v>91</v>
      </c>
      <c r="B133" s="71" t="s">
        <v>25</v>
      </c>
      <c r="C133" s="89">
        <f t="shared" si="24"/>
        <v>4582.9185745570376</v>
      </c>
      <c r="D133" s="89">
        <v>34530</v>
      </c>
      <c r="E133" s="89"/>
      <c r="F133" s="89">
        <f t="shared" si="25"/>
        <v>0</v>
      </c>
      <c r="G133" s="90">
        <v>0</v>
      </c>
      <c r="H133" s="90">
        <v>0</v>
      </c>
      <c r="I133" s="90">
        <v>0</v>
      </c>
    </row>
    <row r="134" spans="1:9" ht="24" x14ac:dyDescent="0.25">
      <c r="A134" s="77" t="s">
        <v>148</v>
      </c>
      <c r="B134" s="78" t="s">
        <v>149</v>
      </c>
      <c r="C134" s="86">
        <f t="shared" si="24"/>
        <v>70026.81133452784</v>
      </c>
      <c r="D134" s="86">
        <f>D138</f>
        <v>527617.01</v>
      </c>
      <c r="E134" s="86">
        <f>E135+E138</f>
        <v>29735.879999999997</v>
      </c>
      <c r="F134" s="86">
        <f t="shared" si="25"/>
        <v>224044.98785999999</v>
      </c>
      <c r="G134" s="86">
        <f t="shared" ref="G134:I134" si="47">G135+G138</f>
        <v>0</v>
      </c>
      <c r="H134" s="86">
        <f t="shared" si="47"/>
        <v>0</v>
      </c>
      <c r="I134" s="86">
        <f t="shared" si="47"/>
        <v>0</v>
      </c>
    </row>
    <row r="135" spans="1:9" x14ac:dyDescent="0.25">
      <c r="A135" s="79" t="s">
        <v>88</v>
      </c>
      <c r="B135" s="80" t="s">
        <v>89</v>
      </c>
      <c r="C135" s="87">
        <f t="shared" si="24"/>
        <v>0</v>
      </c>
      <c r="D135" s="87"/>
      <c r="E135" s="87">
        <f>E136</f>
        <v>20731.3</v>
      </c>
      <c r="F135" s="87">
        <f t="shared" si="25"/>
        <v>156199.97985</v>
      </c>
      <c r="G135" s="87">
        <f t="shared" ref="G135:I136" si="48">G136</f>
        <v>0</v>
      </c>
      <c r="H135" s="87">
        <f t="shared" si="48"/>
        <v>0</v>
      </c>
      <c r="I135" s="87">
        <f t="shared" si="48"/>
        <v>0</v>
      </c>
    </row>
    <row r="136" spans="1:9" x14ac:dyDescent="0.25">
      <c r="A136" s="81" t="s">
        <v>90</v>
      </c>
      <c r="B136" s="82" t="s">
        <v>24</v>
      </c>
      <c r="C136" s="88">
        <f t="shared" si="24"/>
        <v>0</v>
      </c>
      <c r="D136" s="88"/>
      <c r="E136" s="88">
        <f>E137</f>
        <v>20731.3</v>
      </c>
      <c r="F136" s="88">
        <f t="shared" si="25"/>
        <v>156199.97985</v>
      </c>
      <c r="G136" s="88">
        <f t="shared" si="48"/>
        <v>0</v>
      </c>
      <c r="H136" s="88">
        <f t="shared" si="48"/>
        <v>0</v>
      </c>
      <c r="I136" s="88">
        <f t="shared" si="48"/>
        <v>0</v>
      </c>
    </row>
    <row r="137" spans="1:9" x14ac:dyDescent="0.25">
      <c r="A137" s="83">
        <v>38</v>
      </c>
      <c r="B137" s="71" t="s">
        <v>72</v>
      </c>
      <c r="C137" s="89">
        <f t="shared" si="24"/>
        <v>0</v>
      </c>
      <c r="D137" s="89"/>
      <c r="E137" s="89">
        <v>20731.3</v>
      </c>
      <c r="F137" s="89">
        <f t="shared" ref="F137:F200" si="49">E137*$I$5</f>
        <v>156199.97985</v>
      </c>
      <c r="G137" s="90"/>
      <c r="H137" s="90"/>
      <c r="I137" s="90"/>
    </row>
    <row r="138" spans="1:9" ht="24" x14ac:dyDescent="0.25">
      <c r="A138" s="79" t="s">
        <v>100</v>
      </c>
      <c r="B138" s="80" t="s">
        <v>101</v>
      </c>
      <c r="C138" s="87">
        <f t="shared" si="24"/>
        <v>70026.81133452784</v>
      </c>
      <c r="D138" s="87">
        <f>D139</f>
        <v>527617.01</v>
      </c>
      <c r="E138" s="87">
        <f t="shared" ref="E138:I138" si="50">E139</f>
        <v>9004.58</v>
      </c>
      <c r="F138" s="87">
        <f t="shared" si="49"/>
        <v>67845.008010000005</v>
      </c>
      <c r="G138" s="87">
        <f t="shared" si="50"/>
        <v>0</v>
      </c>
      <c r="H138" s="87">
        <f t="shared" si="50"/>
        <v>0</v>
      </c>
      <c r="I138" s="87">
        <f t="shared" si="50"/>
        <v>0</v>
      </c>
    </row>
    <row r="139" spans="1:9" x14ac:dyDescent="0.25">
      <c r="A139" s="81" t="s">
        <v>90</v>
      </c>
      <c r="B139" s="82" t="s">
        <v>24</v>
      </c>
      <c r="C139" s="88">
        <f t="shared" si="24"/>
        <v>70026.81133452784</v>
      </c>
      <c r="D139" s="88">
        <f>SUM(D140:D142)</f>
        <v>527617.01</v>
      </c>
      <c r="E139" s="88">
        <f t="shared" ref="E139:I139" si="51">SUM(E140:E142)</f>
        <v>9004.58</v>
      </c>
      <c r="F139" s="88">
        <f t="shared" si="49"/>
        <v>67845.008010000005</v>
      </c>
      <c r="G139" s="88">
        <f t="shared" si="51"/>
        <v>0</v>
      </c>
      <c r="H139" s="88">
        <f t="shared" si="51"/>
        <v>0</v>
      </c>
      <c r="I139" s="88">
        <f t="shared" si="51"/>
        <v>0</v>
      </c>
    </row>
    <row r="140" spans="1:9" x14ac:dyDescent="0.25">
      <c r="A140" s="83" t="s">
        <v>91</v>
      </c>
      <c r="B140" s="71" t="s">
        <v>25</v>
      </c>
      <c r="C140" s="89">
        <f t="shared" ref="C140:C203" si="52">D140/$I$5</f>
        <v>17590.151967615635</v>
      </c>
      <c r="D140" s="89">
        <v>132533</v>
      </c>
      <c r="E140" s="89"/>
      <c r="F140" s="89">
        <f t="shared" si="49"/>
        <v>0</v>
      </c>
      <c r="G140" s="90">
        <v>0</v>
      </c>
      <c r="H140" s="90">
        <v>0</v>
      </c>
      <c r="I140" s="90">
        <v>0</v>
      </c>
    </row>
    <row r="141" spans="1:9" x14ac:dyDescent="0.25">
      <c r="A141" s="83" t="s">
        <v>92</v>
      </c>
      <c r="B141" s="71" t="s">
        <v>34</v>
      </c>
      <c r="C141" s="89">
        <f t="shared" si="52"/>
        <v>31201.010020572034</v>
      </c>
      <c r="D141" s="89">
        <v>235084.01</v>
      </c>
      <c r="E141" s="89"/>
      <c r="F141" s="89">
        <f t="shared" si="49"/>
        <v>0</v>
      </c>
      <c r="G141" s="90"/>
      <c r="H141" s="90"/>
      <c r="I141" s="90"/>
    </row>
    <row r="142" spans="1:9" x14ac:dyDescent="0.25">
      <c r="A142" s="83">
        <v>38</v>
      </c>
      <c r="B142" s="71" t="s">
        <v>72</v>
      </c>
      <c r="C142" s="89">
        <f t="shared" si="52"/>
        <v>21235.649346340168</v>
      </c>
      <c r="D142" s="89">
        <v>160000</v>
      </c>
      <c r="E142" s="89">
        <v>9004.58</v>
      </c>
      <c r="F142" s="89">
        <f t="shared" si="49"/>
        <v>67845.008010000005</v>
      </c>
      <c r="G142" s="90"/>
      <c r="H142" s="90"/>
      <c r="I142" s="90"/>
    </row>
    <row r="143" spans="1:9" ht="24" x14ac:dyDescent="0.25">
      <c r="A143" s="77" t="s">
        <v>150</v>
      </c>
      <c r="B143" s="78" t="s">
        <v>151</v>
      </c>
      <c r="C143" s="86">
        <f t="shared" si="52"/>
        <v>4318.409980755192</v>
      </c>
      <c r="D143" s="86">
        <f>D144+D147+D150</f>
        <v>32537.059999999998</v>
      </c>
      <c r="E143" s="86">
        <f t="shared" ref="E143:I143" si="53">E144+E147+E150</f>
        <v>0</v>
      </c>
      <c r="F143" s="86">
        <f t="shared" si="49"/>
        <v>0</v>
      </c>
      <c r="G143" s="86">
        <f t="shared" si="53"/>
        <v>0</v>
      </c>
      <c r="H143" s="86">
        <f t="shared" si="53"/>
        <v>0</v>
      </c>
      <c r="I143" s="86">
        <f t="shared" si="53"/>
        <v>0</v>
      </c>
    </row>
    <row r="144" spans="1:9" x14ac:dyDescent="0.25">
      <c r="A144" s="79" t="s">
        <v>88</v>
      </c>
      <c r="B144" s="80" t="s">
        <v>89</v>
      </c>
      <c r="C144" s="87">
        <f t="shared" si="52"/>
        <v>663.61404207313024</v>
      </c>
      <c r="D144" s="87">
        <f>D145</f>
        <v>5000</v>
      </c>
      <c r="E144" s="87">
        <f t="shared" ref="E144:I144" si="54">E145</f>
        <v>0</v>
      </c>
      <c r="F144" s="87">
        <f t="shared" si="49"/>
        <v>0</v>
      </c>
      <c r="G144" s="87">
        <f t="shared" si="54"/>
        <v>0</v>
      </c>
      <c r="H144" s="87">
        <f t="shared" si="54"/>
        <v>0</v>
      </c>
      <c r="I144" s="87">
        <f t="shared" si="54"/>
        <v>0</v>
      </c>
    </row>
    <row r="145" spans="1:9" x14ac:dyDescent="0.25">
      <c r="A145" s="81" t="s">
        <v>90</v>
      </c>
      <c r="B145" s="82" t="s">
        <v>24</v>
      </c>
      <c r="C145" s="88">
        <f t="shared" si="52"/>
        <v>663.61404207313024</v>
      </c>
      <c r="D145" s="88">
        <f>D146</f>
        <v>5000</v>
      </c>
      <c r="E145" s="88"/>
      <c r="F145" s="88">
        <f t="shared" si="49"/>
        <v>0</v>
      </c>
      <c r="G145" s="92"/>
      <c r="H145" s="92"/>
      <c r="I145" s="92"/>
    </row>
    <row r="146" spans="1:9" x14ac:dyDescent="0.25">
      <c r="A146" s="83" t="s">
        <v>92</v>
      </c>
      <c r="B146" s="71" t="s">
        <v>34</v>
      </c>
      <c r="C146" s="89">
        <f t="shared" si="52"/>
        <v>663.61404207313024</v>
      </c>
      <c r="D146" s="89">
        <v>5000</v>
      </c>
      <c r="E146" s="89"/>
      <c r="F146" s="89">
        <f t="shared" si="49"/>
        <v>0</v>
      </c>
      <c r="G146" s="90"/>
      <c r="H146" s="90"/>
      <c r="I146" s="90"/>
    </row>
    <row r="147" spans="1:9" ht="24" x14ac:dyDescent="0.25">
      <c r="A147" s="79" t="s">
        <v>100</v>
      </c>
      <c r="B147" s="80" t="s">
        <v>101</v>
      </c>
      <c r="C147" s="87">
        <f t="shared" si="52"/>
        <v>2521.7333598778951</v>
      </c>
      <c r="D147" s="87">
        <f>D148</f>
        <v>19000</v>
      </c>
      <c r="E147" s="87">
        <f t="shared" ref="E147:I147" si="55">E148</f>
        <v>0</v>
      </c>
      <c r="F147" s="87">
        <f t="shared" si="49"/>
        <v>0</v>
      </c>
      <c r="G147" s="87">
        <f t="shared" si="55"/>
        <v>0</v>
      </c>
      <c r="H147" s="87">
        <f t="shared" si="55"/>
        <v>0</v>
      </c>
      <c r="I147" s="87">
        <f t="shared" si="55"/>
        <v>0</v>
      </c>
    </row>
    <row r="148" spans="1:9" x14ac:dyDescent="0.25">
      <c r="A148" s="81" t="s">
        <v>90</v>
      </c>
      <c r="B148" s="82" t="s">
        <v>24</v>
      </c>
      <c r="C148" s="88">
        <f t="shared" si="52"/>
        <v>2521.7333598778951</v>
      </c>
      <c r="D148" s="88">
        <f>D149</f>
        <v>19000</v>
      </c>
      <c r="E148" s="88"/>
      <c r="F148" s="88">
        <f t="shared" si="49"/>
        <v>0</v>
      </c>
      <c r="G148" s="92">
        <v>0</v>
      </c>
      <c r="H148" s="92">
        <v>0</v>
      </c>
      <c r="I148" s="92">
        <v>0</v>
      </c>
    </row>
    <row r="149" spans="1:9" x14ac:dyDescent="0.25">
      <c r="A149" s="83" t="s">
        <v>92</v>
      </c>
      <c r="B149" s="71" t="s">
        <v>34</v>
      </c>
      <c r="C149" s="89">
        <f t="shared" si="52"/>
        <v>2521.7333598778951</v>
      </c>
      <c r="D149" s="89">
        <v>19000</v>
      </c>
      <c r="E149" s="89"/>
      <c r="F149" s="89">
        <f t="shared" si="49"/>
        <v>0</v>
      </c>
      <c r="G149" s="90">
        <v>0</v>
      </c>
      <c r="H149" s="90">
        <v>0</v>
      </c>
      <c r="I149" s="90">
        <v>0</v>
      </c>
    </row>
    <row r="150" spans="1:9" ht="24" x14ac:dyDescent="0.25">
      <c r="A150" s="79" t="s">
        <v>102</v>
      </c>
      <c r="B150" s="80" t="s">
        <v>103</v>
      </c>
      <c r="C150" s="87">
        <f t="shared" si="52"/>
        <v>1133.0625788041673</v>
      </c>
      <c r="D150" s="87">
        <f>D151</f>
        <v>8537.06</v>
      </c>
      <c r="E150" s="87">
        <f t="shared" ref="E150:I150" si="56">E151</f>
        <v>0</v>
      </c>
      <c r="F150" s="87">
        <f t="shared" si="49"/>
        <v>0</v>
      </c>
      <c r="G150" s="87">
        <f t="shared" si="56"/>
        <v>0</v>
      </c>
      <c r="H150" s="87">
        <f t="shared" si="56"/>
        <v>0</v>
      </c>
      <c r="I150" s="87">
        <f t="shared" si="56"/>
        <v>0</v>
      </c>
    </row>
    <row r="151" spans="1:9" x14ac:dyDescent="0.25">
      <c r="A151" s="81" t="s">
        <v>90</v>
      </c>
      <c r="B151" s="82" t="s">
        <v>24</v>
      </c>
      <c r="C151" s="88">
        <f t="shared" si="52"/>
        <v>1133.0625788041673</v>
      </c>
      <c r="D151" s="88">
        <f>D152</f>
        <v>8537.06</v>
      </c>
      <c r="E151" s="88"/>
      <c r="F151" s="88">
        <f t="shared" si="49"/>
        <v>0</v>
      </c>
      <c r="G151" s="92">
        <v>0</v>
      </c>
      <c r="H151" s="92">
        <v>0</v>
      </c>
      <c r="I151" s="92">
        <v>0</v>
      </c>
    </row>
    <row r="152" spans="1:9" x14ac:dyDescent="0.25">
      <c r="A152" s="83" t="s">
        <v>92</v>
      </c>
      <c r="B152" s="71" t="s">
        <v>34</v>
      </c>
      <c r="C152" s="89">
        <f t="shared" si="52"/>
        <v>1133.0625788041673</v>
      </c>
      <c r="D152" s="89">
        <v>8537.06</v>
      </c>
      <c r="E152" s="89"/>
      <c r="F152" s="89">
        <f t="shared" si="49"/>
        <v>0</v>
      </c>
      <c r="G152" s="90">
        <v>0</v>
      </c>
      <c r="H152" s="90">
        <v>0</v>
      </c>
      <c r="I152" s="90">
        <v>0</v>
      </c>
    </row>
    <row r="153" spans="1:9" ht="24" x14ac:dyDescent="0.25">
      <c r="A153" s="77" t="s">
        <v>128</v>
      </c>
      <c r="B153" s="78" t="s">
        <v>129</v>
      </c>
      <c r="C153" s="86">
        <f t="shared" si="52"/>
        <v>0</v>
      </c>
      <c r="D153" s="86"/>
      <c r="E153" s="86"/>
      <c r="F153" s="86">
        <f t="shared" si="49"/>
        <v>0</v>
      </c>
      <c r="G153" s="93">
        <v>219722</v>
      </c>
      <c r="H153" s="93">
        <v>219722</v>
      </c>
      <c r="I153" s="93">
        <v>219722</v>
      </c>
    </row>
    <row r="154" spans="1:9" x14ac:dyDescent="0.25">
      <c r="A154" s="79" t="s">
        <v>88</v>
      </c>
      <c r="B154" s="80" t="s">
        <v>89</v>
      </c>
      <c r="C154" s="87">
        <f t="shared" si="52"/>
        <v>0</v>
      </c>
      <c r="D154" s="87"/>
      <c r="E154" s="87"/>
      <c r="F154" s="87">
        <f t="shared" si="49"/>
        <v>0</v>
      </c>
      <c r="G154" s="91">
        <v>219722</v>
      </c>
      <c r="H154" s="91">
        <v>219722</v>
      </c>
      <c r="I154" s="91">
        <v>219722</v>
      </c>
    </row>
    <row r="155" spans="1:9" x14ac:dyDescent="0.25">
      <c r="A155" s="81" t="s">
        <v>90</v>
      </c>
      <c r="B155" s="82" t="s">
        <v>24</v>
      </c>
      <c r="C155" s="88">
        <f t="shared" si="52"/>
        <v>0</v>
      </c>
      <c r="D155" s="88"/>
      <c r="E155" s="88"/>
      <c r="F155" s="88">
        <f t="shared" si="49"/>
        <v>0</v>
      </c>
      <c r="G155" s="92">
        <v>218395</v>
      </c>
      <c r="H155" s="92">
        <v>218395</v>
      </c>
      <c r="I155" s="92">
        <v>218395</v>
      </c>
    </row>
    <row r="156" spans="1:9" x14ac:dyDescent="0.25">
      <c r="A156" s="83" t="s">
        <v>91</v>
      </c>
      <c r="B156" s="71" t="s">
        <v>25</v>
      </c>
      <c r="C156" s="89">
        <f t="shared" si="52"/>
        <v>0</v>
      </c>
      <c r="D156" s="89"/>
      <c r="E156" s="89"/>
      <c r="F156" s="89">
        <f t="shared" si="49"/>
        <v>0</v>
      </c>
      <c r="G156" s="90">
        <v>178976</v>
      </c>
      <c r="H156" s="90">
        <v>178976</v>
      </c>
      <c r="I156" s="90">
        <v>178976</v>
      </c>
    </row>
    <row r="157" spans="1:9" x14ac:dyDescent="0.25">
      <c r="A157" s="83" t="s">
        <v>92</v>
      </c>
      <c r="B157" s="71" t="s">
        <v>34</v>
      </c>
      <c r="C157" s="89">
        <f t="shared" si="52"/>
        <v>0</v>
      </c>
      <c r="D157" s="89"/>
      <c r="E157" s="89"/>
      <c r="F157" s="89">
        <f t="shared" si="49"/>
        <v>0</v>
      </c>
      <c r="G157" s="90">
        <v>39419</v>
      </c>
      <c r="H157" s="90">
        <v>39419</v>
      </c>
      <c r="I157" s="90">
        <v>39419</v>
      </c>
    </row>
    <row r="158" spans="1:9" x14ac:dyDescent="0.25">
      <c r="A158" s="81" t="s">
        <v>93</v>
      </c>
      <c r="B158" s="82" t="s">
        <v>26</v>
      </c>
      <c r="C158" s="88">
        <f t="shared" si="52"/>
        <v>0</v>
      </c>
      <c r="D158" s="88"/>
      <c r="E158" s="88"/>
      <c r="F158" s="88">
        <f t="shared" si="49"/>
        <v>0</v>
      </c>
      <c r="G158" s="92">
        <v>1327</v>
      </c>
      <c r="H158" s="92">
        <v>1327</v>
      </c>
      <c r="I158" s="92">
        <v>1327</v>
      </c>
    </row>
    <row r="159" spans="1:9" x14ac:dyDescent="0.25">
      <c r="A159" s="83" t="s">
        <v>94</v>
      </c>
      <c r="B159" s="71" t="s">
        <v>53</v>
      </c>
      <c r="C159" s="89">
        <f t="shared" si="52"/>
        <v>0</v>
      </c>
      <c r="D159" s="89"/>
      <c r="E159" s="89"/>
      <c r="F159" s="89">
        <f t="shared" si="49"/>
        <v>0</v>
      </c>
      <c r="G159" s="90">
        <v>1327</v>
      </c>
      <c r="H159" s="90">
        <v>1327</v>
      </c>
      <c r="I159" s="90">
        <v>1327</v>
      </c>
    </row>
    <row r="160" spans="1:9" ht="24" x14ac:dyDescent="0.25">
      <c r="A160" s="77" t="s">
        <v>130</v>
      </c>
      <c r="B160" s="78" t="s">
        <v>131</v>
      </c>
      <c r="C160" s="86">
        <f t="shared" si="52"/>
        <v>0</v>
      </c>
      <c r="D160" s="86"/>
      <c r="E160" s="86"/>
      <c r="F160" s="86">
        <f t="shared" si="49"/>
        <v>0</v>
      </c>
      <c r="G160" s="93">
        <v>27342</v>
      </c>
      <c r="H160" s="93">
        <v>27342</v>
      </c>
      <c r="I160" s="93">
        <v>27342</v>
      </c>
    </row>
    <row r="161" spans="1:9" x14ac:dyDescent="0.25">
      <c r="A161" s="79" t="s">
        <v>88</v>
      </c>
      <c r="B161" s="80" t="s">
        <v>89</v>
      </c>
      <c r="C161" s="87">
        <f t="shared" si="52"/>
        <v>0</v>
      </c>
      <c r="D161" s="87"/>
      <c r="E161" s="87"/>
      <c r="F161" s="87">
        <f t="shared" si="49"/>
        <v>0</v>
      </c>
      <c r="G161" s="91">
        <v>5442</v>
      </c>
      <c r="H161" s="91">
        <v>5442</v>
      </c>
      <c r="I161" s="91">
        <v>5442</v>
      </c>
    </row>
    <row r="162" spans="1:9" x14ac:dyDescent="0.25">
      <c r="A162" s="81" t="s">
        <v>90</v>
      </c>
      <c r="B162" s="82" t="s">
        <v>24</v>
      </c>
      <c r="C162" s="88">
        <f t="shared" si="52"/>
        <v>0</v>
      </c>
      <c r="D162" s="88"/>
      <c r="E162" s="88"/>
      <c r="F162" s="88">
        <f t="shared" si="49"/>
        <v>0</v>
      </c>
      <c r="G162" s="92">
        <v>4778</v>
      </c>
      <c r="H162" s="92">
        <v>4778</v>
      </c>
      <c r="I162" s="92">
        <v>4778</v>
      </c>
    </row>
    <row r="163" spans="1:9" x14ac:dyDescent="0.25">
      <c r="A163" s="83" t="s">
        <v>92</v>
      </c>
      <c r="B163" s="71" t="s">
        <v>34</v>
      </c>
      <c r="C163" s="89">
        <f t="shared" si="52"/>
        <v>0</v>
      </c>
      <c r="D163" s="89"/>
      <c r="E163" s="89"/>
      <c r="F163" s="89">
        <f t="shared" si="49"/>
        <v>0</v>
      </c>
      <c r="G163" s="90">
        <v>4778</v>
      </c>
      <c r="H163" s="90">
        <v>4778</v>
      </c>
      <c r="I163" s="90">
        <v>4778</v>
      </c>
    </row>
    <row r="164" spans="1:9" x14ac:dyDescent="0.25">
      <c r="A164" s="81" t="s">
        <v>93</v>
      </c>
      <c r="B164" s="82" t="s">
        <v>26</v>
      </c>
      <c r="C164" s="88">
        <f t="shared" si="52"/>
        <v>0</v>
      </c>
      <c r="D164" s="88"/>
      <c r="E164" s="88"/>
      <c r="F164" s="88">
        <f t="shared" si="49"/>
        <v>0</v>
      </c>
      <c r="G164" s="92">
        <v>664</v>
      </c>
      <c r="H164" s="92">
        <v>664</v>
      </c>
      <c r="I164" s="92">
        <v>664</v>
      </c>
    </row>
    <row r="165" spans="1:9" x14ac:dyDescent="0.25">
      <c r="A165" s="83" t="s">
        <v>94</v>
      </c>
      <c r="B165" s="71" t="s">
        <v>53</v>
      </c>
      <c r="C165" s="89">
        <f t="shared" si="52"/>
        <v>0</v>
      </c>
      <c r="D165" s="89"/>
      <c r="E165" s="89"/>
      <c r="F165" s="89">
        <f t="shared" si="49"/>
        <v>0</v>
      </c>
      <c r="G165" s="90">
        <v>664</v>
      </c>
      <c r="H165" s="90">
        <v>664</v>
      </c>
      <c r="I165" s="90">
        <v>664</v>
      </c>
    </row>
    <row r="166" spans="1:9" ht="24" x14ac:dyDescent="0.25">
      <c r="A166" s="79" t="s">
        <v>116</v>
      </c>
      <c r="B166" s="80" t="s">
        <v>117</v>
      </c>
      <c r="C166" s="87">
        <f t="shared" si="52"/>
        <v>0</v>
      </c>
      <c r="D166" s="87"/>
      <c r="E166" s="87"/>
      <c r="F166" s="87">
        <f t="shared" si="49"/>
        <v>0</v>
      </c>
      <c r="G166" s="91">
        <v>1328</v>
      </c>
      <c r="H166" s="91">
        <v>1328</v>
      </c>
      <c r="I166" s="91">
        <v>1328</v>
      </c>
    </row>
    <row r="167" spans="1:9" x14ac:dyDescent="0.25">
      <c r="A167" s="81" t="s">
        <v>90</v>
      </c>
      <c r="B167" s="82" t="s">
        <v>24</v>
      </c>
      <c r="C167" s="88">
        <f t="shared" si="52"/>
        <v>0</v>
      </c>
      <c r="D167" s="88"/>
      <c r="E167" s="88"/>
      <c r="F167" s="88">
        <f t="shared" si="49"/>
        <v>0</v>
      </c>
      <c r="G167" s="92">
        <v>1328</v>
      </c>
      <c r="H167" s="92">
        <v>1328</v>
      </c>
      <c r="I167" s="92">
        <v>1328</v>
      </c>
    </row>
    <row r="168" spans="1:9" x14ac:dyDescent="0.25">
      <c r="A168" s="83" t="s">
        <v>92</v>
      </c>
      <c r="B168" s="71" t="s">
        <v>34</v>
      </c>
      <c r="C168" s="89">
        <f t="shared" si="52"/>
        <v>0</v>
      </c>
      <c r="D168" s="89"/>
      <c r="E168" s="89"/>
      <c r="F168" s="89">
        <f t="shared" si="49"/>
        <v>0</v>
      </c>
      <c r="G168" s="90">
        <v>1328</v>
      </c>
      <c r="H168" s="90">
        <v>1328</v>
      </c>
      <c r="I168" s="90">
        <v>1328</v>
      </c>
    </row>
    <row r="169" spans="1:9" ht="24" x14ac:dyDescent="0.25">
      <c r="A169" s="79" t="s">
        <v>95</v>
      </c>
      <c r="B169" s="80" t="s">
        <v>96</v>
      </c>
      <c r="C169" s="87">
        <f t="shared" si="52"/>
        <v>0</v>
      </c>
      <c r="D169" s="87"/>
      <c r="E169" s="87"/>
      <c r="F169" s="87">
        <f t="shared" si="49"/>
        <v>0</v>
      </c>
      <c r="G169" s="91">
        <v>17254</v>
      </c>
      <c r="H169" s="91">
        <v>17254</v>
      </c>
      <c r="I169" s="91">
        <v>17254</v>
      </c>
    </row>
    <row r="170" spans="1:9" x14ac:dyDescent="0.25">
      <c r="A170" s="81" t="s">
        <v>90</v>
      </c>
      <c r="B170" s="82" t="s">
        <v>24</v>
      </c>
      <c r="C170" s="88">
        <f t="shared" si="52"/>
        <v>0</v>
      </c>
      <c r="D170" s="88"/>
      <c r="E170" s="88"/>
      <c r="F170" s="88">
        <f t="shared" si="49"/>
        <v>0</v>
      </c>
      <c r="G170" s="92">
        <v>15794</v>
      </c>
      <c r="H170" s="92">
        <v>15794</v>
      </c>
      <c r="I170" s="92">
        <v>15794</v>
      </c>
    </row>
    <row r="171" spans="1:9" x14ac:dyDescent="0.25">
      <c r="A171" s="83" t="s">
        <v>92</v>
      </c>
      <c r="B171" s="71" t="s">
        <v>34</v>
      </c>
      <c r="C171" s="89">
        <f t="shared" si="52"/>
        <v>0</v>
      </c>
      <c r="D171" s="89"/>
      <c r="E171" s="89"/>
      <c r="F171" s="89">
        <f t="shared" si="49"/>
        <v>0</v>
      </c>
      <c r="G171" s="90">
        <v>15728</v>
      </c>
      <c r="H171" s="90">
        <v>15728</v>
      </c>
      <c r="I171" s="90">
        <v>15728</v>
      </c>
    </row>
    <row r="172" spans="1:9" x14ac:dyDescent="0.25">
      <c r="A172" s="83" t="s">
        <v>97</v>
      </c>
      <c r="B172" s="71" t="s">
        <v>60</v>
      </c>
      <c r="C172" s="89">
        <f t="shared" si="52"/>
        <v>0</v>
      </c>
      <c r="D172" s="89"/>
      <c r="E172" s="89"/>
      <c r="F172" s="89">
        <f t="shared" si="49"/>
        <v>0</v>
      </c>
      <c r="G172" s="90">
        <v>66</v>
      </c>
      <c r="H172" s="90">
        <v>66</v>
      </c>
      <c r="I172" s="90">
        <v>66</v>
      </c>
    </row>
    <row r="173" spans="1:9" x14ac:dyDescent="0.25">
      <c r="A173" s="81" t="s">
        <v>93</v>
      </c>
      <c r="B173" s="82" t="s">
        <v>26</v>
      </c>
      <c r="C173" s="88">
        <f t="shared" si="52"/>
        <v>0</v>
      </c>
      <c r="D173" s="88"/>
      <c r="E173" s="88"/>
      <c r="F173" s="88">
        <f t="shared" si="49"/>
        <v>0</v>
      </c>
      <c r="G173" s="92">
        <v>1460</v>
      </c>
      <c r="H173" s="92">
        <v>1460</v>
      </c>
      <c r="I173" s="92">
        <v>1460</v>
      </c>
    </row>
    <row r="174" spans="1:9" x14ac:dyDescent="0.25">
      <c r="A174" s="83" t="s">
        <v>94</v>
      </c>
      <c r="B174" s="71" t="s">
        <v>53</v>
      </c>
      <c r="C174" s="89">
        <f t="shared" si="52"/>
        <v>0</v>
      </c>
      <c r="D174" s="89"/>
      <c r="E174" s="89"/>
      <c r="F174" s="89">
        <f t="shared" si="49"/>
        <v>0</v>
      </c>
      <c r="G174" s="90">
        <v>796</v>
      </c>
      <c r="H174" s="90">
        <v>796</v>
      </c>
      <c r="I174" s="90">
        <v>796</v>
      </c>
    </row>
    <row r="175" spans="1:9" x14ac:dyDescent="0.25">
      <c r="A175" s="83" t="s">
        <v>98</v>
      </c>
      <c r="B175" s="71" t="s">
        <v>99</v>
      </c>
      <c r="C175" s="89">
        <f t="shared" si="52"/>
        <v>0</v>
      </c>
      <c r="D175" s="89"/>
      <c r="E175" s="89"/>
      <c r="F175" s="89">
        <f t="shared" si="49"/>
        <v>0</v>
      </c>
      <c r="G175" s="90">
        <v>664</v>
      </c>
      <c r="H175" s="90">
        <v>664</v>
      </c>
      <c r="I175" s="90">
        <v>664</v>
      </c>
    </row>
    <row r="176" spans="1:9" ht="24" x14ac:dyDescent="0.25">
      <c r="A176" s="79" t="s">
        <v>100</v>
      </c>
      <c r="B176" s="80" t="s">
        <v>101</v>
      </c>
      <c r="C176" s="87">
        <f t="shared" si="52"/>
        <v>0</v>
      </c>
      <c r="D176" s="87"/>
      <c r="E176" s="87"/>
      <c r="F176" s="87">
        <f t="shared" si="49"/>
        <v>0</v>
      </c>
      <c r="G176" s="91">
        <v>3318</v>
      </c>
      <c r="H176" s="91">
        <v>3318</v>
      </c>
      <c r="I176" s="91">
        <v>3318</v>
      </c>
    </row>
    <row r="177" spans="1:9" x14ac:dyDescent="0.25">
      <c r="A177" s="81" t="s">
        <v>90</v>
      </c>
      <c r="B177" s="82" t="s">
        <v>24</v>
      </c>
      <c r="C177" s="88">
        <f t="shared" si="52"/>
        <v>0</v>
      </c>
      <c r="D177" s="88"/>
      <c r="E177" s="88"/>
      <c r="F177" s="88">
        <f t="shared" si="49"/>
        <v>0</v>
      </c>
      <c r="G177" s="92">
        <v>3318</v>
      </c>
      <c r="H177" s="92">
        <v>3318</v>
      </c>
      <c r="I177" s="92">
        <v>3318</v>
      </c>
    </row>
    <row r="178" spans="1:9" x14ac:dyDescent="0.25">
      <c r="A178" s="83" t="s">
        <v>92</v>
      </c>
      <c r="B178" s="71" t="s">
        <v>34</v>
      </c>
      <c r="C178" s="89">
        <f t="shared" si="52"/>
        <v>0</v>
      </c>
      <c r="D178" s="89"/>
      <c r="E178" s="89"/>
      <c r="F178" s="89">
        <f t="shared" si="49"/>
        <v>0</v>
      </c>
      <c r="G178" s="90">
        <v>3318</v>
      </c>
      <c r="H178" s="90">
        <v>3318</v>
      </c>
      <c r="I178" s="90">
        <v>3318</v>
      </c>
    </row>
    <row r="179" spans="1:9" ht="24" x14ac:dyDescent="0.25">
      <c r="A179" s="77" t="s">
        <v>132</v>
      </c>
      <c r="B179" s="78" t="s">
        <v>133</v>
      </c>
      <c r="C179" s="86">
        <f t="shared" si="52"/>
        <v>0</v>
      </c>
      <c r="D179" s="86"/>
      <c r="E179" s="86"/>
      <c r="F179" s="86">
        <f t="shared" si="49"/>
        <v>0</v>
      </c>
      <c r="G179" s="93">
        <v>0</v>
      </c>
      <c r="H179" s="93">
        <v>0</v>
      </c>
      <c r="I179" s="93">
        <v>0</v>
      </c>
    </row>
    <row r="180" spans="1:9" ht="24" x14ac:dyDescent="0.25">
      <c r="A180" s="79" t="s">
        <v>100</v>
      </c>
      <c r="B180" s="80" t="s">
        <v>101</v>
      </c>
      <c r="C180" s="87">
        <f t="shared" si="52"/>
        <v>0</v>
      </c>
      <c r="D180" s="87"/>
      <c r="E180" s="87"/>
      <c r="F180" s="87">
        <f t="shared" si="49"/>
        <v>0</v>
      </c>
      <c r="G180" s="91">
        <v>0</v>
      </c>
      <c r="H180" s="91">
        <v>0</v>
      </c>
      <c r="I180" s="91">
        <v>0</v>
      </c>
    </row>
    <row r="181" spans="1:9" x14ac:dyDescent="0.25">
      <c r="A181" s="81" t="s">
        <v>90</v>
      </c>
      <c r="B181" s="82" t="s">
        <v>24</v>
      </c>
      <c r="C181" s="88">
        <f t="shared" si="52"/>
        <v>0</v>
      </c>
      <c r="D181" s="88"/>
      <c r="E181" s="88"/>
      <c r="F181" s="88">
        <f t="shared" si="49"/>
        <v>0</v>
      </c>
      <c r="G181" s="92">
        <v>0</v>
      </c>
      <c r="H181" s="92">
        <v>0</v>
      </c>
      <c r="I181" s="92">
        <v>0</v>
      </c>
    </row>
    <row r="182" spans="1:9" x14ac:dyDescent="0.25">
      <c r="A182" s="83" t="s">
        <v>91</v>
      </c>
      <c r="B182" s="71" t="s">
        <v>25</v>
      </c>
      <c r="C182" s="89">
        <f t="shared" si="52"/>
        <v>0</v>
      </c>
      <c r="D182" s="89"/>
      <c r="E182" s="89"/>
      <c r="F182" s="89">
        <f t="shared" si="49"/>
        <v>0</v>
      </c>
      <c r="G182" s="90">
        <v>0</v>
      </c>
      <c r="H182" s="90">
        <v>0</v>
      </c>
      <c r="I182" s="90">
        <v>0</v>
      </c>
    </row>
    <row r="183" spans="1:9" x14ac:dyDescent="0.25">
      <c r="A183" s="83" t="s">
        <v>92</v>
      </c>
      <c r="B183" s="71" t="s">
        <v>34</v>
      </c>
      <c r="C183" s="89">
        <f t="shared" si="52"/>
        <v>0</v>
      </c>
      <c r="D183" s="89"/>
      <c r="E183" s="89"/>
      <c r="F183" s="89">
        <f t="shared" si="49"/>
        <v>0</v>
      </c>
      <c r="G183" s="90">
        <v>0</v>
      </c>
      <c r="H183" s="90">
        <v>0</v>
      </c>
      <c r="I183" s="90">
        <v>0</v>
      </c>
    </row>
    <row r="184" spans="1:9" ht="24" x14ac:dyDescent="0.25">
      <c r="A184" s="77" t="s">
        <v>134</v>
      </c>
      <c r="B184" s="78" t="s">
        <v>135</v>
      </c>
      <c r="C184" s="86">
        <f t="shared" si="52"/>
        <v>0</v>
      </c>
      <c r="D184" s="86"/>
      <c r="E184" s="86"/>
      <c r="F184" s="86">
        <f t="shared" si="49"/>
        <v>0</v>
      </c>
      <c r="G184" s="93">
        <v>0</v>
      </c>
      <c r="H184" s="93">
        <v>0</v>
      </c>
      <c r="I184" s="93">
        <v>0</v>
      </c>
    </row>
    <row r="185" spans="1:9" ht="24" x14ac:dyDescent="0.25">
      <c r="A185" s="79" t="s">
        <v>116</v>
      </c>
      <c r="B185" s="80" t="s">
        <v>117</v>
      </c>
      <c r="C185" s="87">
        <f t="shared" si="52"/>
        <v>0</v>
      </c>
      <c r="D185" s="87"/>
      <c r="E185" s="87"/>
      <c r="F185" s="87">
        <f t="shared" si="49"/>
        <v>0</v>
      </c>
      <c r="G185" s="91">
        <v>0</v>
      </c>
      <c r="H185" s="91">
        <v>0</v>
      </c>
      <c r="I185" s="91">
        <v>0</v>
      </c>
    </row>
    <row r="186" spans="1:9" x14ac:dyDescent="0.25">
      <c r="A186" s="81" t="s">
        <v>90</v>
      </c>
      <c r="B186" s="82" t="s">
        <v>24</v>
      </c>
      <c r="C186" s="88">
        <f t="shared" si="52"/>
        <v>0</v>
      </c>
      <c r="D186" s="88"/>
      <c r="E186" s="88"/>
      <c r="F186" s="88">
        <f t="shared" si="49"/>
        <v>0</v>
      </c>
      <c r="G186" s="92">
        <v>0</v>
      </c>
      <c r="H186" s="92">
        <v>0</v>
      </c>
      <c r="I186" s="92">
        <v>0</v>
      </c>
    </row>
    <row r="187" spans="1:9" x14ac:dyDescent="0.25">
      <c r="A187" s="83" t="s">
        <v>91</v>
      </c>
      <c r="B187" s="71" t="s">
        <v>25</v>
      </c>
      <c r="C187" s="89">
        <f t="shared" si="52"/>
        <v>0</v>
      </c>
      <c r="D187" s="89"/>
      <c r="E187" s="89"/>
      <c r="F187" s="89">
        <f t="shared" si="49"/>
        <v>0</v>
      </c>
      <c r="G187" s="90">
        <v>0</v>
      </c>
      <c r="H187" s="90">
        <v>0</v>
      </c>
      <c r="I187" s="90">
        <v>0</v>
      </c>
    </row>
    <row r="188" spans="1:9" x14ac:dyDescent="0.25">
      <c r="A188" s="83" t="s">
        <v>92</v>
      </c>
      <c r="B188" s="71" t="s">
        <v>34</v>
      </c>
      <c r="C188" s="89">
        <f t="shared" si="52"/>
        <v>0</v>
      </c>
      <c r="D188" s="89"/>
      <c r="E188" s="89"/>
      <c r="F188" s="89">
        <f t="shared" si="49"/>
        <v>0</v>
      </c>
      <c r="G188" s="90">
        <v>0</v>
      </c>
      <c r="H188" s="90">
        <v>0</v>
      </c>
      <c r="I188" s="90">
        <v>0</v>
      </c>
    </row>
    <row r="189" spans="1:9" ht="24" x14ac:dyDescent="0.25">
      <c r="A189" s="77" t="s">
        <v>136</v>
      </c>
      <c r="B189" s="78" t="s">
        <v>137</v>
      </c>
      <c r="C189" s="86">
        <f t="shared" si="52"/>
        <v>0</v>
      </c>
      <c r="D189" s="86"/>
      <c r="E189" s="86"/>
      <c r="F189" s="86">
        <f t="shared" si="49"/>
        <v>0</v>
      </c>
      <c r="G189" s="93">
        <v>0</v>
      </c>
      <c r="H189" s="93">
        <v>0</v>
      </c>
      <c r="I189" s="93">
        <v>0</v>
      </c>
    </row>
    <row r="190" spans="1:9" x14ac:dyDescent="0.25">
      <c r="A190" s="79" t="s">
        <v>88</v>
      </c>
      <c r="B190" s="80" t="s">
        <v>89</v>
      </c>
      <c r="C190" s="87">
        <f t="shared" si="52"/>
        <v>0</v>
      </c>
      <c r="D190" s="87"/>
      <c r="E190" s="87"/>
      <c r="F190" s="87">
        <f t="shared" si="49"/>
        <v>0</v>
      </c>
      <c r="G190" s="91">
        <v>0</v>
      </c>
      <c r="H190" s="91">
        <v>0</v>
      </c>
      <c r="I190" s="91">
        <v>0</v>
      </c>
    </row>
    <row r="191" spans="1:9" x14ac:dyDescent="0.25">
      <c r="A191" s="81" t="s">
        <v>90</v>
      </c>
      <c r="B191" s="82" t="s">
        <v>24</v>
      </c>
      <c r="C191" s="88">
        <f t="shared" si="52"/>
        <v>0</v>
      </c>
      <c r="D191" s="88"/>
      <c r="E191" s="88"/>
      <c r="F191" s="88">
        <f t="shared" si="49"/>
        <v>0</v>
      </c>
      <c r="G191" s="92">
        <v>0</v>
      </c>
      <c r="H191" s="92">
        <v>0</v>
      </c>
      <c r="I191" s="92">
        <v>0</v>
      </c>
    </row>
    <row r="192" spans="1:9" x14ac:dyDescent="0.25">
      <c r="A192" s="83" t="s">
        <v>138</v>
      </c>
      <c r="B192" s="71" t="s">
        <v>72</v>
      </c>
      <c r="C192" s="89">
        <f t="shared" si="52"/>
        <v>0</v>
      </c>
      <c r="D192" s="89"/>
      <c r="E192" s="89"/>
      <c r="F192" s="89">
        <f t="shared" si="49"/>
        <v>0</v>
      </c>
      <c r="G192" s="90">
        <v>0</v>
      </c>
      <c r="H192" s="90">
        <v>0</v>
      </c>
      <c r="I192" s="90">
        <v>0</v>
      </c>
    </row>
    <row r="193" spans="1:9" ht="24" x14ac:dyDescent="0.25">
      <c r="A193" s="79" t="s">
        <v>100</v>
      </c>
      <c r="B193" s="80" t="s">
        <v>101</v>
      </c>
      <c r="C193" s="87">
        <f t="shared" si="52"/>
        <v>0</v>
      </c>
      <c r="D193" s="87"/>
      <c r="E193" s="87"/>
      <c r="F193" s="87">
        <f t="shared" si="49"/>
        <v>0</v>
      </c>
      <c r="G193" s="91">
        <v>0</v>
      </c>
      <c r="H193" s="91">
        <v>0</v>
      </c>
      <c r="I193" s="91">
        <v>0</v>
      </c>
    </row>
    <row r="194" spans="1:9" x14ac:dyDescent="0.25">
      <c r="A194" s="81" t="s">
        <v>90</v>
      </c>
      <c r="B194" s="82" t="s">
        <v>24</v>
      </c>
      <c r="C194" s="88">
        <f t="shared" si="52"/>
        <v>0</v>
      </c>
      <c r="D194" s="88"/>
      <c r="E194" s="88"/>
      <c r="F194" s="88">
        <f t="shared" si="49"/>
        <v>0</v>
      </c>
      <c r="G194" s="92">
        <v>0</v>
      </c>
      <c r="H194" s="92">
        <v>0</v>
      </c>
      <c r="I194" s="92">
        <v>0</v>
      </c>
    </row>
    <row r="195" spans="1:9" x14ac:dyDescent="0.25">
      <c r="A195" s="83" t="s">
        <v>91</v>
      </c>
      <c r="B195" s="71" t="s">
        <v>25</v>
      </c>
      <c r="C195" s="89">
        <f t="shared" si="52"/>
        <v>0</v>
      </c>
      <c r="D195" s="89"/>
      <c r="E195" s="89"/>
      <c r="F195" s="89">
        <f t="shared" si="49"/>
        <v>0</v>
      </c>
      <c r="G195" s="90">
        <v>0</v>
      </c>
      <c r="H195" s="90">
        <v>0</v>
      </c>
      <c r="I195" s="90">
        <v>0</v>
      </c>
    </row>
    <row r="196" spans="1:9" x14ac:dyDescent="0.25">
      <c r="A196" s="83" t="s">
        <v>92</v>
      </c>
      <c r="B196" s="71" t="s">
        <v>34</v>
      </c>
      <c r="C196" s="89">
        <f t="shared" si="52"/>
        <v>0</v>
      </c>
      <c r="D196" s="89"/>
      <c r="E196" s="89"/>
      <c r="F196" s="89">
        <f t="shared" si="49"/>
        <v>0</v>
      </c>
      <c r="G196" s="90">
        <v>0</v>
      </c>
      <c r="H196" s="90">
        <v>0</v>
      </c>
      <c r="I196" s="90">
        <v>0</v>
      </c>
    </row>
    <row r="197" spans="1:9" x14ac:dyDescent="0.25">
      <c r="A197" s="83" t="s">
        <v>138</v>
      </c>
      <c r="B197" s="71" t="s">
        <v>72</v>
      </c>
      <c r="C197" s="89">
        <f t="shared" si="52"/>
        <v>0</v>
      </c>
      <c r="D197" s="89"/>
      <c r="E197" s="89"/>
      <c r="F197" s="89">
        <f t="shared" si="49"/>
        <v>0</v>
      </c>
      <c r="G197" s="90">
        <v>0</v>
      </c>
      <c r="H197" s="90">
        <v>0</v>
      </c>
      <c r="I197" s="90">
        <v>0</v>
      </c>
    </row>
    <row r="198" spans="1:9" x14ac:dyDescent="0.25">
      <c r="A198" s="81" t="s">
        <v>93</v>
      </c>
      <c r="B198" s="82" t="s">
        <v>26</v>
      </c>
      <c r="C198" s="88">
        <f t="shared" si="52"/>
        <v>0</v>
      </c>
      <c r="D198" s="88"/>
      <c r="E198" s="88"/>
      <c r="F198" s="88">
        <f t="shared" si="49"/>
        <v>0</v>
      </c>
      <c r="G198" s="92">
        <v>0</v>
      </c>
      <c r="H198" s="92">
        <v>0</v>
      </c>
      <c r="I198" s="92">
        <v>0</v>
      </c>
    </row>
    <row r="199" spans="1:9" x14ac:dyDescent="0.25">
      <c r="A199" s="83" t="s">
        <v>94</v>
      </c>
      <c r="B199" s="71" t="s">
        <v>53</v>
      </c>
      <c r="C199" s="89">
        <f t="shared" si="52"/>
        <v>0</v>
      </c>
      <c r="D199" s="89"/>
      <c r="E199" s="89"/>
      <c r="F199" s="89">
        <f t="shared" si="49"/>
        <v>0</v>
      </c>
      <c r="G199" s="90">
        <v>0</v>
      </c>
      <c r="H199" s="90">
        <v>0</v>
      </c>
      <c r="I199" s="90">
        <v>0</v>
      </c>
    </row>
    <row r="200" spans="1:9" ht="24" x14ac:dyDescent="0.25">
      <c r="A200" s="77" t="s">
        <v>139</v>
      </c>
      <c r="B200" s="78" t="s">
        <v>140</v>
      </c>
      <c r="C200" s="86">
        <f t="shared" si="52"/>
        <v>0</v>
      </c>
      <c r="D200" s="86"/>
      <c r="E200" s="86"/>
      <c r="F200" s="86">
        <f t="shared" si="49"/>
        <v>0</v>
      </c>
      <c r="G200" s="93">
        <v>0</v>
      </c>
      <c r="H200" s="93">
        <v>0</v>
      </c>
      <c r="I200" s="93">
        <v>0</v>
      </c>
    </row>
    <row r="201" spans="1:9" x14ac:dyDescent="0.25">
      <c r="A201" s="79" t="s">
        <v>88</v>
      </c>
      <c r="B201" s="80" t="s">
        <v>89</v>
      </c>
      <c r="C201" s="87">
        <f t="shared" si="52"/>
        <v>0</v>
      </c>
      <c r="D201" s="87"/>
      <c r="E201" s="87"/>
      <c r="F201" s="87">
        <f t="shared" ref="F201:F212" si="57">E201*$I$5</f>
        <v>0</v>
      </c>
      <c r="G201" s="91">
        <v>0</v>
      </c>
      <c r="H201" s="91">
        <v>0</v>
      </c>
      <c r="I201" s="91">
        <v>0</v>
      </c>
    </row>
    <row r="202" spans="1:9" x14ac:dyDescent="0.25">
      <c r="A202" s="81" t="s">
        <v>90</v>
      </c>
      <c r="B202" s="82" t="s">
        <v>24</v>
      </c>
      <c r="C202" s="88">
        <f t="shared" si="52"/>
        <v>0</v>
      </c>
      <c r="D202" s="88"/>
      <c r="E202" s="88"/>
      <c r="F202" s="88">
        <f t="shared" si="57"/>
        <v>0</v>
      </c>
      <c r="G202" s="92">
        <v>0</v>
      </c>
      <c r="H202" s="92">
        <v>0</v>
      </c>
      <c r="I202" s="92">
        <v>0</v>
      </c>
    </row>
    <row r="203" spans="1:9" x14ac:dyDescent="0.25">
      <c r="A203" s="83" t="s">
        <v>92</v>
      </c>
      <c r="B203" s="71" t="s">
        <v>34</v>
      </c>
      <c r="C203" s="89">
        <f t="shared" si="52"/>
        <v>0</v>
      </c>
      <c r="D203" s="89"/>
      <c r="E203" s="89"/>
      <c r="F203" s="89">
        <f t="shared" si="57"/>
        <v>0</v>
      </c>
      <c r="G203" s="90">
        <v>0</v>
      </c>
      <c r="H203" s="90">
        <v>0</v>
      </c>
      <c r="I203" s="90">
        <v>0</v>
      </c>
    </row>
    <row r="204" spans="1:9" ht="24" x14ac:dyDescent="0.25">
      <c r="A204" s="79" t="s">
        <v>100</v>
      </c>
      <c r="B204" s="80" t="s">
        <v>101</v>
      </c>
      <c r="C204" s="87">
        <f t="shared" ref="C204:C212" si="58">D204/$I$5</f>
        <v>0</v>
      </c>
      <c r="D204" s="87"/>
      <c r="E204" s="87"/>
      <c r="F204" s="87">
        <f t="shared" si="57"/>
        <v>0</v>
      </c>
      <c r="G204" s="91">
        <v>0</v>
      </c>
      <c r="H204" s="91">
        <v>0</v>
      </c>
      <c r="I204" s="91">
        <v>0</v>
      </c>
    </row>
    <row r="205" spans="1:9" x14ac:dyDescent="0.25">
      <c r="A205" s="81" t="s">
        <v>90</v>
      </c>
      <c r="B205" s="82" t="s">
        <v>24</v>
      </c>
      <c r="C205" s="88">
        <f t="shared" si="58"/>
        <v>0</v>
      </c>
      <c r="D205" s="88"/>
      <c r="E205" s="88"/>
      <c r="F205" s="88">
        <f t="shared" si="57"/>
        <v>0</v>
      </c>
      <c r="G205" s="92">
        <v>0</v>
      </c>
      <c r="H205" s="92">
        <v>0</v>
      </c>
      <c r="I205" s="92">
        <v>0</v>
      </c>
    </row>
    <row r="206" spans="1:9" x14ac:dyDescent="0.25">
      <c r="A206" s="83" t="s">
        <v>92</v>
      </c>
      <c r="B206" s="71" t="s">
        <v>34</v>
      </c>
      <c r="C206" s="89">
        <f t="shared" si="58"/>
        <v>0</v>
      </c>
      <c r="D206" s="89"/>
      <c r="E206" s="89"/>
      <c r="F206" s="89">
        <f t="shared" si="57"/>
        <v>0</v>
      </c>
      <c r="G206" s="90">
        <v>0</v>
      </c>
      <c r="H206" s="90">
        <v>0</v>
      </c>
      <c r="I206" s="90">
        <v>0</v>
      </c>
    </row>
    <row r="207" spans="1:9" ht="24" x14ac:dyDescent="0.25">
      <c r="A207" s="77" t="s">
        <v>141</v>
      </c>
      <c r="B207" s="78" t="s">
        <v>142</v>
      </c>
      <c r="C207" s="86">
        <f t="shared" si="58"/>
        <v>0</v>
      </c>
      <c r="D207" s="86"/>
      <c r="E207" s="86"/>
      <c r="F207" s="86">
        <f t="shared" si="57"/>
        <v>0</v>
      </c>
      <c r="G207" s="93">
        <v>30336</v>
      </c>
      <c r="H207" s="93"/>
      <c r="I207" s="93"/>
    </row>
    <row r="208" spans="1:9" ht="24" x14ac:dyDescent="0.25">
      <c r="A208" s="79" t="s">
        <v>100</v>
      </c>
      <c r="B208" s="80" t="s">
        <v>101</v>
      </c>
      <c r="C208" s="87">
        <f t="shared" si="58"/>
        <v>0</v>
      </c>
      <c r="D208" s="87"/>
      <c r="E208" s="87"/>
      <c r="F208" s="87">
        <f t="shared" si="57"/>
        <v>0</v>
      </c>
      <c r="G208" s="91">
        <v>30336</v>
      </c>
      <c r="H208" s="91"/>
      <c r="I208" s="91"/>
    </row>
    <row r="209" spans="1:9" x14ac:dyDescent="0.25">
      <c r="A209" s="81" t="s">
        <v>90</v>
      </c>
      <c r="B209" s="82" t="s">
        <v>24</v>
      </c>
      <c r="C209" s="88">
        <f t="shared" si="58"/>
        <v>0</v>
      </c>
      <c r="D209" s="88"/>
      <c r="E209" s="88"/>
      <c r="F209" s="88">
        <f t="shared" si="57"/>
        <v>0</v>
      </c>
      <c r="G209" s="92">
        <v>21201</v>
      </c>
      <c r="H209" s="92"/>
      <c r="I209" s="92"/>
    </row>
    <row r="210" spans="1:9" x14ac:dyDescent="0.25">
      <c r="A210" s="83" t="s">
        <v>92</v>
      </c>
      <c r="B210" s="71" t="s">
        <v>34</v>
      </c>
      <c r="C210" s="89">
        <f t="shared" si="58"/>
        <v>0</v>
      </c>
      <c r="D210" s="89"/>
      <c r="E210" s="89"/>
      <c r="F210" s="89">
        <f t="shared" si="57"/>
        <v>0</v>
      </c>
      <c r="G210" s="90">
        <v>21201</v>
      </c>
      <c r="H210" s="90"/>
      <c r="I210" s="90"/>
    </row>
    <row r="211" spans="1:9" x14ac:dyDescent="0.25">
      <c r="A211" s="81" t="s">
        <v>93</v>
      </c>
      <c r="B211" s="82" t="s">
        <v>26</v>
      </c>
      <c r="C211" s="88">
        <f t="shared" si="58"/>
        <v>0</v>
      </c>
      <c r="D211" s="88"/>
      <c r="E211" s="88"/>
      <c r="F211" s="88">
        <f t="shared" si="57"/>
        <v>0</v>
      </c>
      <c r="G211" s="92">
        <v>9135</v>
      </c>
      <c r="H211" s="92"/>
      <c r="I211" s="92"/>
    </row>
    <row r="212" spans="1:9" x14ac:dyDescent="0.25">
      <c r="A212" s="83" t="s">
        <v>94</v>
      </c>
      <c r="B212" s="71" t="s">
        <v>53</v>
      </c>
      <c r="C212" s="89">
        <f t="shared" si="58"/>
        <v>0</v>
      </c>
      <c r="D212" s="89"/>
      <c r="E212" s="89"/>
      <c r="F212" s="89">
        <f t="shared" si="57"/>
        <v>0</v>
      </c>
      <c r="G212" s="90">
        <v>9135</v>
      </c>
      <c r="H212" s="90"/>
      <c r="I212" s="90"/>
    </row>
    <row r="213" spans="1:9" ht="0" hidden="1" customHeight="1" x14ac:dyDescent="0.25"/>
  </sheetData>
  <mergeCells count="3">
    <mergeCell ref="E6:F6"/>
    <mergeCell ref="C6:D6"/>
    <mergeCell ref="A1:I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</vt:lpstr>
      <vt:lpstr> Račun prihoda i rashoda</vt:lpstr>
      <vt:lpstr>Rashodi prema funkcijskoj kl</vt:lpstr>
      <vt:lpstr>Račun financiranja</vt:lpstr>
      <vt:lpstr>Posebni 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Suzana2</cp:lastModifiedBy>
  <cp:lastPrinted>2022-10-11T12:23:32Z</cp:lastPrinted>
  <dcterms:created xsi:type="dcterms:W3CDTF">2022-08-12T12:51:27Z</dcterms:created>
  <dcterms:modified xsi:type="dcterms:W3CDTF">2022-10-17T11:59:40Z</dcterms:modified>
</cp:coreProperties>
</file>